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tables/table1.xml" ContentType="application/vnd.openxmlformats-officedocument.spreadsheetml.table+xml"/>
  <Override PartName="/xl/drawings/drawing24.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hidePivotFieldList="1"/>
  <mc:AlternateContent xmlns:mc="http://schemas.openxmlformats.org/markup-compatibility/2006">
    <mc:Choice Requires="x15">
      <x15ac:absPath xmlns:x15ac="http://schemas.microsoft.com/office/spreadsheetml/2010/11/ac" url="Z:\Finance\Part 23 Reporting Non Scheme Assets\CY2024\1. TPG\3. Non Schme Financial Reporting Template\Submission\"/>
    </mc:Choice>
  </mc:AlternateContent>
  <xr:revisionPtr revIDLastSave="0" documentId="13_ncr:1_{1A58C73A-89AD-4263-B423-52FEE9E78B4D}" xr6:coauthVersionLast="47" xr6:coauthVersionMax="47" xr10:uidLastSave="{00000000-0000-0000-0000-000000000000}"/>
  <bookViews>
    <workbookView xWindow="28665" yWindow="0" windowWidth="29070" windowHeight="23580" xr2:uid="{00000000-000D-0000-FFFF-FFFF00000000}"/>
  </bookViews>
  <sheets>
    <sheet name="Cover" sheetId="11" r:id="rId1"/>
    <sheet name="Contents" sheetId="71" r:id="rId2"/>
    <sheet name="Summary" sheetId="68" r:id="rId3"/>
    <sheet name="1. Pipeline information" sheetId="44" r:id="rId4"/>
    <sheet name="1.1 Financial performance" sheetId="52" r:id="rId5"/>
    <sheet name="2. Revenues and expenses" sheetId="5" r:id="rId6"/>
    <sheet name="2.1 Revenue by service" sheetId="56" r:id="rId7"/>
    <sheet name="2.2 Revenue contributions " sheetId="57" r:id="rId8"/>
    <sheet name="2.3 Indirect revenue" sheetId="45" r:id="rId9"/>
    <sheet name="2.4 Shared costs" sheetId="16" r:id="rId10"/>
    <sheet name="3. Statement of pipeline assets" sheetId="6" r:id="rId11"/>
    <sheet name="3.1 Asset useful life" sheetId="55" r:id="rId12"/>
    <sheet name="3.2 Asset impairment" sheetId="63" r:id="rId13"/>
    <sheet name="3.3 Depreciation amortisation" sheetId="34" r:id="rId14"/>
    <sheet name="3.4 Shared supporting assets" sheetId="59" r:id="rId15"/>
    <sheet name="Auditor's Report Statements" sheetId="102" r:id="rId16"/>
    <sheet name="4. Recovered capital" sheetId="47" r:id="rId17"/>
    <sheet name="Auditor's Review Report RCM" sheetId="103" r:id="rId18"/>
    <sheet name="4.1 Pipelines capex" sheetId="66" r:id="rId19"/>
    <sheet name="5. Weighted average price" sheetId="54" r:id="rId20"/>
    <sheet name="5.1 Exempt WAP services" sheetId="60" r:id="rId21"/>
    <sheet name="6. Notes" sheetId="64" r:id="rId22"/>
    <sheet name="Amendment record" sheetId="95" r:id="rId23"/>
    <sheet name="APA Amendment record" sheetId="96" r:id="rId24"/>
    <sheet name="Data Validation List" sheetId="61" state="hidden" r:id="rId25"/>
  </sheets>
  <definedNames>
    <definedName name="\0">#REF!</definedName>
    <definedName name="\A">#REF!</definedName>
    <definedName name="\B">#REF!</definedName>
    <definedName name="\C">#REF!</definedName>
    <definedName name="\M">#REF!</definedName>
    <definedName name="______UAG99">#REF!</definedName>
    <definedName name="_____cpi1">#REF!</definedName>
    <definedName name="_____CPI2">#REF!</definedName>
    <definedName name="_____IRR1">#REF!</definedName>
    <definedName name="_____LUT1">#REF!</definedName>
    <definedName name="_____NPV1">#REF!</definedName>
    <definedName name="_____UAG99">#REF!</definedName>
    <definedName name="____cpi1">#REF!</definedName>
    <definedName name="____CPI2">#REF!</definedName>
    <definedName name="____IRR1">#REF!</definedName>
    <definedName name="____IZS2">#REF!</definedName>
    <definedName name="____LUT1">#REF!</definedName>
    <definedName name="____NPV1">#REF!</definedName>
    <definedName name="____NPV2">#REF!</definedName>
    <definedName name="____UAG99">#REF!</definedName>
    <definedName name="___cpi1">#REF!</definedName>
    <definedName name="___CPI2">#REF!</definedName>
    <definedName name="___IRR1">#REF!</definedName>
    <definedName name="___IZS2">#REF!</definedName>
    <definedName name="___LUT1">#REF!</definedName>
    <definedName name="___May08">#REF!</definedName>
    <definedName name="___NPV1">#REF!</definedName>
    <definedName name="___NPV2">#REF!</definedName>
    <definedName name="___Tot220">#REF!</definedName>
    <definedName name="___Tot237">#REF!</definedName>
    <definedName name="___Tot257">#REF!</definedName>
    <definedName name="___Tot258">#REF!</definedName>
    <definedName name="___UAG99">#REF!</definedName>
    <definedName name="__123Graph_A" hidden="1">#REF!</definedName>
    <definedName name="__123Graph_A5YRAVER" hidden="1">#REF!</definedName>
    <definedName name="__123Graph_AAVDDAYS" hidden="1">#REF!</definedName>
    <definedName name="__123Graph_B" hidden="1">#REF!</definedName>
    <definedName name="__123Graph_B5YRAVER" hidden="1">#REF!</definedName>
    <definedName name="__123Graph_BAVDDAYS" hidden="1">#REF!</definedName>
    <definedName name="__123Graph_C" hidden="1">#REF!</definedName>
    <definedName name="__123Graph_CAVDDAYS" hidden="1">#REF!</definedName>
    <definedName name="__123Graph_D5YRAVER" hidden="1">#REF!</definedName>
    <definedName name="__123Graph_X" hidden="1">#REF!</definedName>
    <definedName name="__123Graph_X5YRAVER" hidden="1">#REF!</definedName>
    <definedName name="__123Graph_XAVDDAYS" hidden="1">#REF!</definedName>
    <definedName name="__cpi1">#REF!</definedName>
    <definedName name="__CPI2">#REF!</definedName>
    <definedName name="__DAT1">#REF!</definedName>
    <definedName name="__DAT14">#REF!</definedName>
    <definedName name="__DAT5">#REF!</definedName>
    <definedName name="__DAT6">#REF!</definedName>
    <definedName name="__DataSet1__">#REF!</definedName>
    <definedName name="__DataSet2__">#REF!</definedName>
    <definedName name="__DataSet3__">#REF!</definedName>
    <definedName name="__DataSet4__">#REF!</definedName>
    <definedName name="__int997">#REF!</definedName>
    <definedName name="__IRR1">#REF!</definedName>
    <definedName name="__IZS2">#REF!</definedName>
    <definedName name="__JUN09">#REF!</definedName>
    <definedName name="__LUT1">#REF!</definedName>
    <definedName name="__MAIN__">#REF!</definedName>
    <definedName name="__May08">#REF!</definedName>
    <definedName name="__NPV1">#REF!</definedName>
    <definedName name="__NPV2">#REF!</definedName>
    <definedName name="__PL1">#REF!</definedName>
    <definedName name="__TableData__">#REF!</definedName>
    <definedName name="__TB1">#REF!</definedName>
    <definedName name="__Tot220">#REF!</definedName>
    <definedName name="__Tot221">#REF!</definedName>
    <definedName name="__Tot232">#REF!</definedName>
    <definedName name="__Tot237">#REF!</definedName>
    <definedName name="__Tot257">#REF!</definedName>
    <definedName name="__Tot258">#REF!</definedName>
    <definedName name="__UAG99">#REF!</definedName>
    <definedName name="_0020">#REF!</definedName>
    <definedName name="_0030">#REF!</definedName>
    <definedName name="_0270">#REF!</definedName>
    <definedName name="_0700">#REF!</definedName>
    <definedName name="_0701">#REF!</definedName>
    <definedName name="_0710">#REF!</definedName>
    <definedName name="_1__123Graph_ACHART_1" hidden="1">#REF!</definedName>
    <definedName name="_10__123Graph_ACHART_2" hidden="1">#REF!</definedName>
    <definedName name="_10__123Graph_ACHART_3" hidden="1">#REF!</definedName>
    <definedName name="_10__123Graph_ACHART_9" hidden="1">#REF!</definedName>
    <definedName name="_100__123Graph_ACHART_9" hidden="1">#REF!</definedName>
    <definedName name="_100__123Graph_DCHART_25" hidden="1">#REF!</definedName>
    <definedName name="_101__123Graph_CCHART_2" hidden="1">#REF!</definedName>
    <definedName name="_102__123Graph_CCHART_26" hidden="1">#REF!</definedName>
    <definedName name="_103__123Graph_BCHART_5" hidden="1">#REF!</definedName>
    <definedName name="_104__123Graph_DCHART_7" hidden="1">#REF!</definedName>
    <definedName name="_105__123Graph_ECHART_26" hidden="1">#REF!</definedName>
    <definedName name="_107__123Graph_CCHART_4" hidden="1">#REF!</definedName>
    <definedName name="_109__123Graph_XCHART_1" hidden="1">#REF!</definedName>
    <definedName name="_11__123Graph_ACHART_1" hidden="1">#REF!</definedName>
    <definedName name="_11__123Graph_ACHART_25" hidden="1">#REF!</definedName>
    <definedName name="_11__123Graph_ACHART_5" hidden="1">#REF!</definedName>
    <definedName name="_11__123Graph_BCHART_1" hidden="1">#REF!</definedName>
    <definedName name="_110__123Graph_BCHART_6" hidden="1">#REF!</definedName>
    <definedName name="_111__123Graph_BCHART_1" hidden="1">#REF!</definedName>
    <definedName name="_112__123Graph_BCHART_13" hidden="1">#REF!</definedName>
    <definedName name="_112__123Graph_CCHART_5" hidden="1">#REF!</definedName>
    <definedName name="_113__123Graph_BCHART_19" hidden="1">#REF!</definedName>
    <definedName name="_113__123Graph_XCHART_8" hidden="1">#REF!</definedName>
    <definedName name="_117__123Graph_BCHART_7" hidden="1">#REF!</definedName>
    <definedName name="_117__123Graph_CCHART_6" hidden="1">#REF!</definedName>
    <definedName name="_12__123Graph_BCHART_13" hidden="1">#REF!</definedName>
    <definedName name="_122__123Graph_CCHART_7" hidden="1">#REF!</definedName>
    <definedName name="_123__123Graph_DCHART_25" hidden="1">#REF!</definedName>
    <definedName name="_123Graph_A1" hidden="1">#REF!</definedName>
    <definedName name="_124__123Graph_BCHART_2" hidden="1">#REF!</definedName>
    <definedName name="_124__123Graph_BCHART_8" hidden="1">#REF!</definedName>
    <definedName name="_125__123Graph_BCHART_25" hidden="1">#REF!</definedName>
    <definedName name="_126__123Graph_BCHART_26" hidden="1">#REF!</definedName>
    <definedName name="_128__123Graph_DCHART_7" hidden="1">#REF!</definedName>
    <definedName name="_129__123Graph_ECHART_26" hidden="1">#REF!</definedName>
    <definedName name="_13__123Graph_ACHART_3" hidden="1">#REF!</definedName>
    <definedName name="_13__123Graph_ACHART_4" hidden="1">#REF!</definedName>
    <definedName name="_13__123Graph_ACHART_6" hidden="1">#REF!</definedName>
    <definedName name="_13__123Graph_BCHART_19" hidden="1">#REF!</definedName>
    <definedName name="_131__123Graph_BCHART_9" hidden="1">#REF!</definedName>
    <definedName name="_132__123Graph_CCHART_12" hidden="1">#REF!</definedName>
    <definedName name="_134__123Graph_XCHART_1" hidden="1">#REF!</definedName>
    <definedName name="_137__123Graph_BCHART_3" hidden="1">#REF!</definedName>
    <definedName name="_139__123Graph_CCHART_2" hidden="1">#REF!</definedName>
    <definedName name="_139__123Graph_XCHART_8" hidden="1">#REF!</definedName>
    <definedName name="_14__123Graph_ACHART_2" hidden="1">#REF!</definedName>
    <definedName name="_14__123Graph_BCHART_2" hidden="1">#REF!</definedName>
    <definedName name="_140__123Graph_CCHART_26" hidden="1">#REF!</definedName>
    <definedName name="_147__123Graph_CCHART_4" hidden="1">#REF!</definedName>
    <definedName name="_148__123Graph_BCHART_4" hidden="1">#REF!</definedName>
    <definedName name="_15__123Graph_ACHART_25" hidden="1">#REF!</definedName>
    <definedName name="_15__123Graph_ACHART_7" hidden="1">#REF!</definedName>
    <definedName name="_15__123Graph_BCHART_25" hidden="1">#REF!</definedName>
    <definedName name="_154__123Graph_CCHART_5" hidden="1">#REF!</definedName>
    <definedName name="_159__123Graph_BCHART_5" hidden="1">#REF!</definedName>
    <definedName name="_16__123Graph_ACHART_3" hidden="1">#REF!</definedName>
    <definedName name="_16__123Graph_ACHART_5" hidden="1">#REF!</definedName>
    <definedName name="_16__123Graph_BCHART_26" hidden="1">#REF!</definedName>
    <definedName name="_161__123Graph_CCHART_6" hidden="1">#REF!</definedName>
    <definedName name="_1620">#REF!</definedName>
    <definedName name="_1621">#REF!</definedName>
    <definedName name="_1630">#REF!</definedName>
    <definedName name="_1631">#REF!</definedName>
    <definedName name="_1632">#REF!</definedName>
    <definedName name="_1633">#REF!</definedName>
    <definedName name="_1636">#REF!</definedName>
    <definedName name="_1638">#REF!</definedName>
    <definedName name="_1640">#REF!</definedName>
    <definedName name="_1642">#REF!</definedName>
    <definedName name="_1649">#REF!</definedName>
    <definedName name="_1670">#REF!</definedName>
    <definedName name="_1671">#REF!</definedName>
    <definedName name="_168__123Graph_CCHART_7" hidden="1">#REF!</definedName>
    <definedName name="_169__123Graph_DCHART_25" hidden="1">#REF!</definedName>
    <definedName name="_17__123Graph_ACHART_4" hidden="1">#REF!</definedName>
    <definedName name="_17__123Graph_ACHART_8" hidden="1">#REF!</definedName>
    <definedName name="_17__123Graph_BCHART_3" hidden="1">#REF!</definedName>
    <definedName name="_170__123Graph_BCHART_6" hidden="1">#REF!</definedName>
    <definedName name="_1711">#REF!</definedName>
    <definedName name="_1720">#REF!</definedName>
    <definedName name="_176__123Graph_DCHART_7" hidden="1">#REF!</definedName>
    <definedName name="_177__123Graph_ECHART_26" hidden="1">#REF!</definedName>
    <definedName name="_18__123Graph_BCHART_4" hidden="1">#REF!</definedName>
    <definedName name="_181__123Graph_BCHART_7" hidden="1">#REF!</definedName>
    <definedName name="_184__123Graph_XCHART_1" hidden="1">#REF!</definedName>
    <definedName name="_19__123Graph_ACHART_6" hidden="1">#REF!</definedName>
    <definedName name="_19__123Graph_ACHART_9" hidden="1">#REF!</definedName>
    <definedName name="_19__123Graph_BCHART_5" hidden="1">#REF!</definedName>
    <definedName name="_191__123Graph_XCHART_8" hidden="1">#REF!</definedName>
    <definedName name="_192__123Graph_BCHART_8" hidden="1">#REF!</definedName>
    <definedName name="_1BriCY">OFFSET(#REF!,,COUNT(#REF!)-36,,36)</definedName>
    <definedName name="_1BriMAT">OFFSET(#REF!,,COUNT(#REF!)-36,,36)</definedName>
    <definedName name="_1BriPY">OFFSET(#REF!,,COUNT(#REF!)-36,,24)</definedName>
    <definedName name="_1GlaCY">OFFSET(#REF!,,COUNT(#REF!)-36,,36)</definedName>
    <definedName name="_1GlaMAT">OFFSET(#REF!,,COUNT(#REF!)-36,,36)</definedName>
    <definedName name="_1GlaPY">OFFSET(#REF!,,COUNT(#REF!)-36,,24)</definedName>
    <definedName name="_1Ips_RivCY">OFFSET(#REF!,,COUNT(#REF!)-36,,36)</definedName>
    <definedName name="_1Ips_RivMAT">OFFSET(#REF!,,COUNT(#REF!)-36,,36)</definedName>
    <definedName name="_1Ips_RivPY">OFFSET(#REF!,,COUNT(#REF!)-36,,24)</definedName>
    <definedName name="_1IpsCY">OFFSET(#REF!,,COUNT(#REF!)-36,,36)</definedName>
    <definedName name="_1IpsMAT">OFFSET(#REF!,,COUNT(#REF!)-36,,36)</definedName>
    <definedName name="_1IpsPY">OFFSET(#REF!,,COUNT(#REF!)-36,,24)</definedName>
    <definedName name="_1LocCY">OFFSET(#REF!,,COUNT(#REF!)-36,,36)</definedName>
    <definedName name="_1LocMAT">OFFSET(#REF!,,COUNT(#REF!)-36,,36)</definedName>
    <definedName name="_1LocPY">OFFSET(#REF!,,COUNT(#REF!)-36,,24)</definedName>
    <definedName name="_1QldCY">OFFSET(#REF!,,COUNT(#REF!)-36,,36)</definedName>
    <definedName name="_1QldMAT">OFFSET(#REF!,,COUNT(#REF!)-36,,36)</definedName>
    <definedName name="_1QldPY">OFFSET(#REF!,,COUNT(#REF!)-36,,24)</definedName>
    <definedName name="_1RocCY">OFFSET(#REF!,,COUNT(#REF!)-36,,36)</definedName>
    <definedName name="_1RocMAT">OFFSET(#REF!,,COUNT(#REF!)-36,,36)</definedName>
    <definedName name="_1RocPY">OFFSET(#REF!,,COUNT(#REF!)-36,,24)</definedName>
    <definedName name="_1WidCY">OFFSET(#REF!,,COUNT(#REF!)-36,,36)</definedName>
    <definedName name="_1WidMAT">OFFSET(#REF!,,COUNT(#REF!)-36,,36)</definedName>
    <definedName name="_1WidPY">OFFSET(#REF!,,COUNT(#REF!)-36,,24)</definedName>
    <definedName name="_2__123Graph_ACHART_1" hidden="1">#REF!</definedName>
    <definedName name="_2__123Graph_ACHART_2" hidden="1">#REF!</definedName>
    <definedName name="_20__123Graph_BCHART_6" hidden="1">#REF!</definedName>
    <definedName name="_200501">#REF!</definedName>
    <definedName name="_203__123Graph_BCHART_9" hidden="1">#REF!</definedName>
    <definedName name="_204__123Graph_CCHART_12" hidden="1">#REF!</definedName>
    <definedName name="_21__123Graph_ACHART_4" hidden="1">#REF!</definedName>
    <definedName name="_21__123Graph_ACHART_5" hidden="1">#REF!</definedName>
    <definedName name="_21__123Graph_BCHART_1" hidden="1">#REF!</definedName>
    <definedName name="_21__123Graph_BCHART_7" hidden="1">#REF!</definedName>
    <definedName name="_215__123Graph_CCHART_2" hidden="1">#REF!</definedName>
    <definedName name="_216__123Graph_CCHART_26" hidden="1">#REF!</definedName>
    <definedName name="_22__123Graph_ACHART_2" hidden="1">#REF!</definedName>
    <definedName name="_22__123Graph_ACHART_3" hidden="1">#REF!</definedName>
    <definedName name="_22__123Graph_ACHART_7" hidden="1">#REF!</definedName>
    <definedName name="_22__123Graph_BCHART_13" hidden="1">#REF!</definedName>
    <definedName name="_22__123Graph_BCHART_8" hidden="1">#REF!</definedName>
    <definedName name="_227__123Graph_CCHART_4" hidden="1">#REF!</definedName>
    <definedName name="_23__123Graph_ACHART_25" hidden="1">#REF!</definedName>
    <definedName name="_23__123Graph_BCHART_19" hidden="1">#REF!</definedName>
    <definedName name="_23__123Graph_BCHART_9" hidden="1">#REF!</definedName>
    <definedName name="_238__123Graph_CCHART_5" hidden="1">#REF!</definedName>
    <definedName name="_24__123Graph_CCHART_12" hidden="1">#REF!</definedName>
    <definedName name="_249__123Graph_CCHART_6" hidden="1">#REF!</definedName>
    <definedName name="_25__123Graph_ACHART_6" hidden="1">#REF!</definedName>
    <definedName name="_25__123Graph_ACHART_8" hidden="1">#REF!</definedName>
    <definedName name="_25__123Graph_BCHART_2" hidden="1">#REF!</definedName>
    <definedName name="_25__123Graph_CCHART_2" hidden="1">#REF!</definedName>
    <definedName name="_2500">#REF!</definedName>
    <definedName name="_26__123Graph_ACHART_5" hidden="1">#REF!</definedName>
    <definedName name="_26__123Graph_BCHART_25" hidden="1">#REF!</definedName>
    <definedName name="_26__123Graph_CCHART_26" hidden="1">#REF!</definedName>
    <definedName name="_260__123Graph_CCHART_7" hidden="1">#REF!</definedName>
    <definedName name="_261__123Graph_DCHART_25" hidden="1">#REF!</definedName>
    <definedName name="_2632">#REF!</definedName>
    <definedName name="_2636">#REF!</definedName>
    <definedName name="_27__123Graph_BCHART_26" hidden="1">#REF!</definedName>
    <definedName name="_27__123Graph_CCHART_4" hidden="1">#REF!</definedName>
    <definedName name="_272__123Graph_DCHART_7" hidden="1">#REF!</definedName>
    <definedName name="_273__123Graph_ECHART_26" hidden="1">#REF!</definedName>
    <definedName name="_28__123Graph_ACHART_9" hidden="1">#REF!</definedName>
    <definedName name="_28__123Graph_CCHART_5" hidden="1">#REF!</definedName>
    <definedName name="_284__123Graph_XCHART_1" hidden="1">#REF!</definedName>
    <definedName name="_29__123Graph_ACHART_4" hidden="1">#REF!</definedName>
    <definedName name="_29__123Graph_ACHART_7" hidden="1">#REF!</definedName>
    <definedName name="_29__123Graph_BCHART_3" hidden="1">#REF!</definedName>
    <definedName name="_29__123Graph_CCHART_6" hidden="1">#REF!</definedName>
    <definedName name="_295__123Graph_XCHART_8" hidden="1">#REF!</definedName>
    <definedName name="_2981">#REF!</definedName>
    <definedName name="_2TJ_Day">#REF!</definedName>
    <definedName name="_3__123Graph_ACHART_1" hidden="1">#REF!</definedName>
    <definedName name="_3__123Graph_ACHART_25" hidden="1">#REF!</definedName>
    <definedName name="_30__123Graph_CCHART_7" hidden="1">#REF!</definedName>
    <definedName name="_30_Sep_08">#REF!</definedName>
    <definedName name="_31__123Graph_ACHART_6" hidden="1">#REF!</definedName>
    <definedName name="_31__123Graph_BCHART_1" hidden="1">#REF!</definedName>
    <definedName name="_31__123Graph_BCHART_4" hidden="1">#REF!</definedName>
    <definedName name="_31__123Graph_DCHART_25" hidden="1">#REF!</definedName>
    <definedName name="_3110">#REF!</definedName>
    <definedName name="_3133_313301">#REF!</definedName>
    <definedName name="_32__123Graph_BCHART_13" hidden="1">#REF!</definedName>
    <definedName name="_32__123Graph_DCHART_7" hidden="1">#REF!</definedName>
    <definedName name="_3200">#REF!</definedName>
    <definedName name="_3201">#REF!</definedName>
    <definedName name="_3231">#REF!</definedName>
    <definedName name="_3270">#REF!</definedName>
    <definedName name="_3271">#REF!</definedName>
    <definedName name="_33__123Graph_ACHART_8" hidden="1">#REF!</definedName>
    <definedName name="_33__123Graph_BCHART_19" hidden="1">#REF!</definedName>
    <definedName name="_33__123Graph_BCHART_5" hidden="1">#REF!</definedName>
    <definedName name="_33__123Graph_ECHART_26" hidden="1">#REF!</definedName>
    <definedName name="_34__123Graph_ACHART_3" hidden="1">#REF!</definedName>
    <definedName name="_34__123Graph_XCHART_1" hidden="1">#REF!</definedName>
    <definedName name="_35__123Graph_BCHART_6" hidden="1">#REF!</definedName>
    <definedName name="_35__123Graph_XCHART_8" hidden="1">#REF!</definedName>
    <definedName name="_3500">#REF!</definedName>
    <definedName name="_3503">#REF!</definedName>
    <definedName name="_3509">#REF!</definedName>
    <definedName name="_36__123Graph_ACHART_5" hidden="1">#REF!</definedName>
    <definedName name="_36__123Graph_ACHART_7" hidden="1">#REF!</definedName>
    <definedName name="_36__123Graph_BCHART_2" hidden="1">#REF!</definedName>
    <definedName name="_37__123Graph_ACHART_9" hidden="1">#REF!</definedName>
    <definedName name="_37__123Graph_BCHART_25" hidden="1">#REF!</definedName>
    <definedName name="_37__123Graph_BCHART_7" hidden="1">#REF!</definedName>
    <definedName name="_38__123Graph_BCHART_26" hidden="1">#REF!</definedName>
    <definedName name="_39__123Graph_BCHART_8" hidden="1">#REF!</definedName>
    <definedName name="_4__123Graph_ACHART_1" hidden="1">#REF!</definedName>
    <definedName name="_4__123Graph_ACHART_2" hidden="1">#REF!</definedName>
    <definedName name="_4__123Graph_ACHART_3" hidden="1">#REF!</definedName>
    <definedName name="_41__123Graph_ACHART_8" hidden="1">#REF!</definedName>
    <definedName name="_41__123Graph_BCHART_1" hidden="1">#REF!</definedName>
    <definedName name="_41__123Graph_BCHART_3" hidden="1">#REF!</definedName>
    <definedName name="_41__123Graph_BCHART_9" hidden="1">#REF!</definedName>
    <definedName name="_42__123Graph_BCHART_13" hidden="1">#REF!</definedName>
    <definedName name="_42__123Graph_CCHART_12" hidden="1">#REF!</definedName>
    <definedName name="_43__123Graph_ACHART_6" hidden="1">#REF!</definedName>
    <definedName name="_43__123Graph_BCHART_19" hidden="1">#REF!</definedName>
    <definedName name="_44__123Graph_BCHART_4" hidden="1">#REF!</definedName>
    <definedName name="_44__123Graph_CCHART_2" hidden="1">#REF!</definedName>
    <definedName name="_45__123Graph_ACHART_4" hidden="1">#REF!</definedName>
    <definedName name="_45__123Graph_CCHART_26" hidden="1">#REF!</definedName>
    <definedName name="_46__123Graph_ACHART_9" hidden="1">#REF!</definedName>
    <definedName name="_47__123Graph_BCHART_2" hidden="1">#REF!</definedName>
    <definedName name="_47__123Graph_BCHART_5" hidden="1">#REF!</definedName>
    <definedName name="_47__123Graph_CCHART_4" hidden="1">#REF!</definedName>
    <definedName name="_48__123Graph_BCHART_25" hidden="1">#REF!</definedName>
    <definedName name="_49__123Graph_BCHART_26" hidden="1">#REF!</definedName>
    <definedName name="_49__123Graph_CCHART_5" hidden="1">#REF!</definedName>
    <definedName name="_5__123Graph_ACHART_1" hidden="1">#REF!</definedName>
    <definedName name="_5__123Graph_ACHART_25" hidden="1">#REF!</definedName>
    <definedName name="_5__123Graph_ACHART_4" hidden="1">#REF!</definedName>
    <definedName name="_5_day_Peak">#REF!</definedName>
    <definedName name="_50__123Graph_ACHART_7" hidden="1">#REF!</definedName>
    <definedName name="_50__123Graph_BCHART_6" hidden="1">#REF!</definedName>
    <definedName name="_51__123Graph_BCHART_1" hidden="1">#REF!</definedName>
    <definedName name="_51__123Graph_CCHART_6" hidden="1">#REF!</definedName>
    <definedName name="_52__123Graph_BCHART_13" hidden="1">#REF!</definedName>
    <definedName name="_53__123Graph_BCHART_19" hidden="1">#REF!</definedName>
    <definedName name="_53__123Graph_BCHART_3" hidden="1">#REF!</definedName>
    <definedName name="_53__123Graph_BCHART_7" hidden="1">#REF!</definedName>
    <definedName name="_53__123Graph_CCHART_7" hidden="1">#REF!</definedName>
    <definedName name="_54__123Graph_DCHART_25" hidden="1">#REF!</definedName>
    <definedName name="_56__123Graph_ACHART_5" hidden="1">#REF!</definedName>
    <definedName name="_56__123Graph_BCHART_8" hidden="1">#REF!</definedName>
    <definedName name="_56__123Graph_DCHART_7" hidden="1">#REF!</definedName>
    <definedName name="_57__123Graph_ACHART_8" hidden="1">#REF!</definedName>
    <definedName name="_57__123Graph_BCHART_4" hidden="1">#REF!</definedName>
    <definedName name="_57__123Graph_ECHART_26" hidden="1">#REF!</definedName>
    <definedName name="_58__123Graph_BCHART_2" hidden="1">#REF!</definedName>
    <definedName name="_59__123Graph_BCHART_25" hidden="1">#REF!</definedName>
    <definedName name="_59__123Graph_BCHART_9" hidden="1">#REF!</definedName>
    <definedName name="_59__123Graph_XCHART_1" hidden="1">#REF!</definedName>
    <definedName name="_6__123Graph_ACHART_2" hidden="1">#REF!</definedName>
    <definedName name="_6__123Graph_ACHART_5" hidden="1">#REF!</definedName>
    <definedName name="_60__123Graph_BCHART_26" hidden="1">#REF!</definedName>
    <definedName name="_60__123Graph_CCHART_12" hidden="1">#REF!</definedName>
    <definedName name="_61__123Graph_BCHART_5" hidden="1">#REF!</definedName>
    <definedName name="_61__123Graph_XCHART_8" hidden="1">#REF!</definedName>
    <definedName name="_63__123Graph_CCHART_2" hidden="1">#REF!</definedName>
    <definedName name="_64__123Graph_ACHART_9" hidden="1">#REF!</definedName>
    <definedName name="_64__123Graph_CCHART_26" hidden="1">#REF!</definedName>
    <definedName name="_65__123Graph_BCHART_3" hidden="1">#REF!</definedName>
    <definedName name="_65__123Graph_BCHART_6" hidden="1">#REF!</definedName>
    <definedName name="_67__123Graph_ACHART_6" hidden="1">#REF!</definedName>
    <definedName name="_67__123Graph_CCHART_4" hidden="1">#REF!</definedName>
    <definedName name="_69__123Graph_BCHART_7" hidden="1">#REF!</definedName>
    <definedName name="_7__123Graph_ACHART_1" hidden="1">#REF!</definedName>
    <definedName name="_7__123Graph_ACHART_25" hidden="1">#REF!</definedName>
    <definedName name="_7__123Graph_ACHART_3" hidden="1">#REF!</definedName>
    <definedName name="_7__123Graph_ACHART_6" hidden="1">#REF!</definedName>
    <definedName name="_70__123Graph_BCHART_4" hidden="1">#REF!</definedName>
    <definedName name="_70__123Graph_CCHART_5" hidden="1">#REF!</definedName>
    <definedName name="_71__123Graph_BCHART_1" hidden="1">#REF!</definedName>
    <definedName name="_72__123Graph_BCHART_13" hidden="1">#REF!</definedName>
    <definedName name="_73__123Graph_BCHART_19" hidden="1">#REF!</definedName>
    <definedName name="_73__123Graph_BCHART_8" hidden="1">#REF!</definedName>
    <definedName name="_73__123Graph_CCHART_6" hidden="1">#REF!</definedName>
    <definedName name="_75__123Graph_BCHART_5" hidden="1">#REF!</definedName>
    <definedName name="_76__123Graph_CCHART_7" hidden="1">#REF!</definedName>
    <definedName name="_77__123Graph_BCHART_9" hidden="1">#REF!</definedName>
    <definedName name="_77__123Graph_DCHART_25" hidden="1">#REF!</definedName>
    <definedName name="_78__123Graph_ACHART_7" hidden="1">#REF!</definedName>
    <definedName name="_78__123Graph_CCHART_12" hidden="1">#REF!</definedName>
    <definedName name="_8__123Graph_ACHART_2" hidden="1">#REF!</definedName>
    <definedName name="_8__123Graph_ACHART_7" hidden="1">#REF!</definedName>
    <definedName name="_80__123Graph_BCHART_2" hidden="1">#REF!</definedName>
    <definedName name="_80__123Graph_BCHART_6" hidden="1">#REF!</definedName>
    <definedName name="_80__123Graph_DCHART_7" hidden="1">#REF!</definedName>
    <definedName name="_81__123Graph_BCHART_25" hidden="1">#REF!</definedName>
    <definedName name="_81__123Graph_ECHART_26" hidden="1">#REF!</definedName>
    <definedName name="_82__123Graph_BCHART_26" hidden="1">#REF!</definedName>
    <definedName name="_82__123Graph_CCHART_2" hidden="1">#REF!</definedName>
    <definedName name="_83__123Graph_CCHART_26" hidden="1">#REF!</definedName>
    <definedName name="_84__123Graph_XCHART_1" hidden="1">#REF!</definedName>
    <definedName name="_85__123Graph_BCHART_7" hidden="1">#REF!</definedName>
    <definedName name="_87__123Graph_CCHART_4" hidden="1">#REF!</definedName>
    <definedName name="_87__123Graph_XCHART_8" hidden="1">#REF!</definedName>
    <definedName name="_89__123Graph_ACHART_8" hidden="1">#REF!</definedName>
    <definedName name="_89__123Graph_BCHART_3" hidden="1">#REF!</definedName>
    <definedName name="_9__123Graph_ACHART_25" hidden="1">#REF!</definedName>
    <definedName name="_9__123Graph_ACHART_4" hidden="1">#REF!</definedName>
    <definedName name="_9__123Graph_ACHART_8" hidden="1">#REF!</definedName>
    <definedName name="_90__123Graph_BCHART_8" hidden="1">#REF!</definedName>
    <definedName name="_91__123Graph_CCHART_5" hidden="1">#REF!</definedName>
    <definedName name="_95__123Graph_BCHART_9" hidden="1">#REF!</definedName>
    <definedName name="_95__123Graph_CCHART_6" hidden="1">#REF!</definedName>
    <definedName name="_96__123Graph_BCHART_4" hidden="1">#REF!</definedName>
    <definedName name="_96__123Graph_CCHART_12" hidden="1">#REF!</definedName>
    <definedName name="_99__123Graph_CCHART_7" hidden="1">#REF!</definedName>
    <definedName name="_ADDIN_LOAD__L_">#REF!</definedName>
    <definedName name="_cpi1">#REF!</definedName>
    <definedName name="_CPI2">#REF!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1">#REF!</definedName>
    <definedName name="_DAT3">#REF!</definedName>
    <definedName name="_DAT4">#REF!</definedName>
    <definedName name="_DAT5">#REF!</definedName>
    <definedName name="_DAT500">#REF!</definedName>
    <definedName name="_DAT6">#REF!</definedName>
    <definedName name="_DAT7">#REF!</definedName>
    <definedName name="_DAT8">#REF!</definedName>
    <definedName name="_DAT9">#REF!</definedName>
    <definedName name="_Fill" hidden="1">#REF!</definedName>
    <definedName name="_INT22">#REF!</definedName>
    <definedName name="_int997">#REF!</definedName>
    <definedName name="_IRR1">#REF!</definedName>
    <definedName name="_IZS2">#REF!</definedName>
    <definedName name="_Jnl26">#REF!</definedName>
    <definedName name="_JUN09">#REF!</definedName>
    <definedName name="_Key1" hidden="1">#REF!</definedName>
    <definedName name="_Key2" hidden="1">#REF!</definedName>
    <definedName name="_LUT1">#REF!</definedName>
    <definedName name="_May08">#REF!</definedName>
    <definedName name="_MAY09">#REF!</definedName>
    <definedName name="_NPV1">#REF!</definedName>
    <definedName name="_NPV2">#REF!</definedName>
    <definedName name="_Order1" hidden="1">255</definedName>
    <definedName name="_Order2" hidden="1">255</definedName>
    <definedName name="_pdCalendarDate">#REF!</definedName>
    <definedName name="_pdCalendarDay">#REF!</definedName>
    <definedName name="_pdCommencementDate">#REF!</definedName>
    <definedName name="_pdFirstPaymentDate">#REF!</definedName>
    <definedName name="_pdFrequency">#REF!</definedName>
    <definedName name="_pdInstrumentCalendarDate">#REF!</definedName>
    <definedName name="_pdInstrumentCommencement">#REF!</definedName>
    <definedName name="_pdInstrumentFirstRegularDate">#REF!</definedName>
    <definedName name="_pdInstrumentNoOfPayments">#REF!</definedName>
    <definedName name="_pdNoOfPayments">#REF!</definedName>
    <definedName name="_pdPaymentFrequency">#REF!</definedName>
    <definedName name="_pdUnadjustedDates">OFFSET(#REF!,1,0,_pdNoOfPayments+1,1)</definedName>
    <definedName name="_PL1">#REF!</definedName>
    <definedName name="_sch2">#REF!</definedName>
    <definedName name="_sch3">#REF!</definedName>
    <definedName name="_smChart1InFolders" hidden="1">"_0"</definedName>
    <definedName name="_smChartCount" hidden="1">1</definedName>
    <definedName name="_smChartName1" hidden="1">"LVRChart"</definedName>
    <definedName name="_smCustomSelectedCount" hidden="1">0</definedName>
    <definedName name="_smFldName1" hidden="1">"Schematics"</definedName>
    <definedName name="_smFldSelected1" hidden="1">"All Sheets"</definedName>
    <definedName name="_smFoldersCount" hidden="1">1</definedName>
    <definedName name="_smStandardSelectedCount" hidden="1">1</definedName>
    <definedName name="_smWarning" hidden="1">"WARNING! All names beginning with ""_sm"" or ending with ""InFolders"" are required by the Sheet Manager Add-In and should not be modified."</definedName>
    <definedName name="_Sort" hidden="1">#REF!</definedName>
    <definedName name="_tab1">#REF!</definedName>
    <definedName name="_TB1">#REF!</definedName>
    <definedName name="_Tot199">#REF!</definedName>
    <definedName name="_Tot20015">#REF!</definedName>
    <definedName name="_Tot20686">#REF!</definedName>
    <definedName name="_Tot20983">#REF!</definedName>
    <definedName name="_Tot21233">#REF!</definedName>
    <definedName name="_Tot220">#REF!</definedName>
    <definedName name="_Tot221">#REF!</definedName>
    <definedName name="_Tot222">#REF!</definedName>
    <definedName name="_Tot229">#REF!</definedName>
    <definedName name="_Tot230">#REF!</definedName>
    <definedName name="_Tot232">#REF!</definedName>
    <definedName name="_Tot237">#REF!</definedName>
    <definedName name="_Tot238">#REF!</definedName>
    <definedName name="_Tot241">#REF!</definedName>
    <definedName name="_Tot242">#REF!</definedName>
    <definedName name="_Tot243">#REF!</definedName>
    <definedName name="_Tot244">#REF!</definedName>
    <definedName name="_tot245">#REF!</definedName>
    <definedName name="_tot253">#REF!</definedName>
    <definedName name="_Tot255">#REF!</definedName>
    <definedName name="_Tot257">#REF!</definedName>
    <definedName name="_Tot258">#REF!</definedName>
    <definedName name="_Tot259">#REF!</definedName>
    <definedName name="_Tot261">#REF!</definedName>
    <definedName name="_Tot262">#REF!</definedName>
    <definedName name="_Tot263">#REF!</definedName>
    <definedName name="_Tot265">#REF!</definedName>
    <definedName name="_Tot266">#REF!</definedName>
    <definedName name="_Tot30235">#REF!</definedName>
    <definedName name="_Tot30241">#REF!</definedName>
    <definedName name="_Tot30242">#REF!</definedName>
    <definedName name="_Tot30243">#REF!</definedName>
    <definedName name="_Tot30357">#REF!</definedName>
    <definedName name="_Tot30490">#REF!</definedName>
    <definedName name="_UAG99">#REF!</definedName>
    <definedName name="_User">#REF!</definedName>
    <definedName name="_WP234">#REF!</definedName>
    <definedName name="a">#REF!</definedName>
    <definedName name="A_Resid_Input">#REF!</definedName>
    <definedName name="A_Resid_Mrgins">#REF!</definedName>
    <definedName name="A10remlife">#REF!</definedName>
    <definedName name="A10stdlife">#REF!</definedName>
    <definedName name="A10taxremlife">#REF!</definedName>
    <definedName name="A10taxstdlife">#REF!</definedName>
    <definedName name="A10taxvalue">#REF!</definedName>
    <definedName name="A10value">#REF!</definedName>
    <definedName name="A11remlife">#REF!</definedName>
    <definedName name="A11stdlife">#REF!</definedName>
    <definedName name="A11taxremlife">#REF!</definedName>
    <definedName name="A11taxstdlife">#REF!</definedName>
    <definedName name="A11taxvalue">#REF!</definedName>
    <definedName name="A11value">#REF!</definedName>
    <definedName name="A12remlife">#REF!</definedName>
    <definedName name="A12stdlife">#REF!</definedName>
    <definedName name="A12taxremlife">#REF!</definedName>
    <definedName name="A12taxstdlife">#REF!</definedName>
    <definedName name="A12taxvalue">#REF!</definedName>
    <definedName name="A12value">#REF!</definedName>
    <definedName name="A13remlife">#REF!</definedName>
    <definedName name="A13stdlife">#REF!</definedName>
    <definedName name="A13taxremlife">#REF!</definedName>
    <definedName name="A13taxstdlife">#REF!</definedName>
    <definedName name="A13taxvalue">#REF!</definedName>
    <definedName name="A13value">#REF!</definedName>
    <definedName name="A14remlife">#REF!</definedName>
    <definedName name="A14stdlife">#REF!</definedName>
    <definedName name="A14taxremlife">#REF!</definedName>
    <definedName name="A14taxstdlife">#REF!</definedName>
    <definedName name="A14taxvalue">#REF!</definedName>
    <definedName name="A14value">#REF!</definedName>
    <definedName name="A15remlife">#REF!</definedName>
    <definedName name="A15stdlife">#REF!</definedName>
    <definedName name="A15taxremlife">#REF!</definedName>
    <definedName name="A15taxstdlife">#REF!</definedName>
    <definedName name="A15taxvalue">#REF!</definedName>
    <definedName name="A15value">#REF!</definedName>
    <definedName name="A16remlife">#REF!</definedName>
    <definedName name="A16stdlife">#REF!</definedName>
    <definedName name="A16taxremlife">#REF!</definedName>
    <definedName name="A16taxstdlife">#REF!</definedName>
    <definedName name="A16taxvalue">#REF!</definedName>
    <definedName name="A16value">#REF!</definedName>
    <definedName name="A17remlife">#REF!</definedName>
    <definedName name="A17stdlife">#REF!</definedName>
    <definedName name="A17taxremlife">#REF!</definedName>
    <definedName name="A17taxstdlife">#REF!</definedName>
    <definedName name="A17taxvalue">#REF!</definedName>
    <definedName name="A17value">#REF!</definedName>
    <definedName name="A18remlife">#REF!</definedName>
    <definedName name="A18stdlife">#REF!</definedName>
    <definedName name="A18taxremlife">#REF!</definedName>
    <definedName name="A18taxstdlife">#REF!</definedName>
    <definedName name="A18taxvalue">#REF!</definedName>
    <definedName name="A18value">#REF!</definedName>
    <definedName name="A19remlife">#REF!</definedName>
    <definedName name="A19stdlife">#REF!</definedName>
    <definedName name="A19taxremlife">#REF!</definedName>
    <definedName name="A19taxstdlife">#REF!</definedName>
    <definedName name="A19taxvalue">#REF!</definedName>
    <definedName name="A19value">#REF!</definedName>
    <definedName name="A1remlife">#REF!</definedName>
    <definedName name="A1stdlife">#REF!</definedName>
    <definedName name="A1taxremlife">#REF!</definedName>
    <definedName name="A1taxstdlife">#REF!</definedName>
    <definedName name="A1taxvalue">#REF!</definedName>
    <definedName name="A1value">#REF!</definedName>
    <definedName name="A20remlife">#REF!</definedName>
    <definedName name="A20stdlife">#REF!</definedName>
    <definedName name="A20taxremlife">#REF!</definedName>
    <definedName name="A20taxstdlife">#REF!</definedName>
    <definedName name="A20taxvalue">#REF!</definedName>
    <definedName name="A20value">#REF!</definedName>
    <definedName name="A21remlife">#REF!</definedName>
    <definedName name="A21stdlife">#REF!</definedName>
    <definedName name="A21taxremlife">#REF!</definedName>
    <definedName name="A21taxstdlife">#REF!</definedName>
    <definedName name="A21taxvalue">#REF!</definedName>
    <definedName name="A21value">#REF!</definedName>
    <definedName name="A22remlife">#REF!</definedName>
    <definedName name="A22stdlife">#REF!</definedName>
    <definedName name="A22taxremlife">#REF!</definedName>
    <definedName name="A22taxstdlife">#REF!</definedName>
    <definedName name="A22taxvalue">#REF!</definedName>
    <definedName name="A22value">#REF!</definedName>
    <definedName name="A2325806K">#REF!,#REF!</definedName>
    <definedName name="A2325806K_Data">#REF!</definedName>
    <definedName name="A2325806K_Latest">#REF!</definedName>
    <definedName name="A2325807L">#REF!,#REF!</definedName>
    <definedName name="A2325807L_Data">#REF!</definedName>
    <definedName name="A2325807L_Latest">#REF!</definedName>
    <definedName name="A2325810A">#REF!,#REF!</definedName>
    <definedName name="A2325810A_Data">#REF!</definedName>
    <definedName name="A2325810A_Latest">#REF!</definedName>
    <definedName name="A2325811C">#REF!,#REF!</definedName>
    <definedName name="A2325811C_Data">#REF!</definedName>
    <definedName name="A2325811C_Latest">#REF!</definedName>
    <definedName name="A2325812F">#REF!,#REF!</definedName>
    <definedName name="A2325812F_Data">#REF!</definedName>
    <definedName name="A2325812F_Latest">#REF!</definedName>
    <definedName name="A2325815L">#REF!,#REF!</definedName>
    <definedName name="A2325815L_Data">#REF!</definedName>
    <definedName name="A2325815L_Latest">#REF!</definedName>
    <definedName name="A2325816R">#REF!,#REF!</definedName>
    <definedName name="A2325816R_Data">#REF!</definedName>
    <definedName name="A2325816R_Latest">#REF!</definedName>
    <definedName name="A2325817T">#REF!,#REF!</definedName>
    <definedName name="A2325817T_Data">#REF!</definedName>
    <definedName name="A2325817T_Latest">#REF!</definedName>
    <definedName name="A2325820F">#REF!,#REF!</definedName>
    <definedName name="A2325820F_Data">#REF!</definedName>
    <definedName name="A2325820F_Latest">#REF!</definedName>
    <definedName name="A2325821J">#REF!,#REF!</definedName>
    <definedName name="A2325821J_Data">#REF!</definedName>
    <definedName name="A2325821J_Latest">#REF!</definedName>
    <definedName name="A2325822K">#REF!,#REF!</definedName>
    <definedName name="A2325822K_Data">#REF!</definedName>
    <definedName name="A2325822K_Latest">#REF!</definedName>
    <definedName name="A2325825T">#REF!,#REF!</definedName>
    <definedName name="A2325825T_Data">#REF!</definedName>
    <definedName name="A2325825T_Latest">#REF!</definedName>
    <definedName name="A2325826V">#REF!,#REF!</definedName>
    <definedName name="A2325826V_Data">#REF!</definedName>
    <definedName name="A2325826V_Latest">#REF!</definedName>
    <definedName name="A2325827W">#REF!,#REF!</definedName>
    <definedName name="A2325827W_Data">#REF!</definedName>
    <definedName name="A2325827W_Latest">#REF!</definedName>
    <definedName name="A2325830K">#REF!,#REF!</definedName>
    <definedName name="A2325830K_Data">#REF!</definedName>
    <definedName name="A2325830K_Latest">#REF!</definedName>
    <definedName name="A2325831L">#REF!,#REF!</definedName>
    <definedName name="A2325831L_Data">#REF!</definedName>
    <definedName name="A2325831L_Latest">#REF!</definedName>
    <definedName name="A2325832R">#REF!,#REF!</definedName>
    <definedName name="A2325832R_Data">#REF!</definedName>
    <definedName name="A2325832R_Latest">#REF!</definedName>
    <definedName name="A2325835W">#REF!,#REF!</definedName>
    <definedName name="A2325835W_Data">#REF!</definedName>
    <definedName name="A2325835W_Latest">#REF!</definedName>
    <definedName name="A2325836X">#REF!,#REF!</definedName>
    <definedName name="A2325836X_Data">#REF!</definedName>
    <definedName name="A2325836X_Latest">#REF!</definedName>
    <definedName name="A2325837A">#REF!,#REF!</definedName>
    <definedName name="A2325837A_Data">#REF!</definedName>
    <definedName name="A2325837A_Latest">#REF!</definedName>
    <definedName name="A2325840R">#REF!,#REF!</definedName>
    <definedName name="A2325840R_Data">#REF!</definedName>
    <definedName name="A2325840R_Latest">#REF!</definedName>
    <definedName name="A2325841T">#REF!,#REF!</definedName>
    <definedName name="A2325841T_Data">#REF!</definedName>
    <definedName name="A2325841T_Latest">#REF!</definedName>
    <definedName name="A2325842V">#REF!,#REF!</definedName>
    <definedName name="A2325842V_Data">#REF!</definedName>
    <definedName name="A2325842V_Latest">#REF!</definedName>
    <definedName name="A2325845A">#REF!,#REF!</definedName>
    <definedName name="A2325845A_Data">#REF!</definedName>
    <definedName name="A2325845A_Latest">#REF!</definedName>
    <definedName name="A2325846C">#REF!,#REF!</definedName>
    <definedName name="A2325846C_Data">#REF!</definedName>
    <definedName name="A2325846C_Latest">#REF!</definedName>
    <definedName name="A2325847F">#REF!,#REF!</definedName>
    <definedName name="A2325847F_Data">#REF!</definedName>
    <definedName name="A2325847F_Latest">#REF!</definedName>
    <definedName name="A2325850V">#REF!,#REF!</definedName>
    <definedName name="A2325850V_Data">#REF!</definedName>
    <definedName name="A2325850V_Latest">#REF!</definedName>
    <definedName name="A2325891R">#REF!,#REF!</definedName>
    <definedName name="A2325892T">#REF!,#REF!</definedName>
    <definedName name="A2325895X">#REF!,#REF!</definedName>
    <definedName name="A2325936J">#REF!,#REF!</definedName>
    <definedName name="A2325937K">#REF!,#REF!</definedName>
    <definedName name="A2325940X">#REF!,#REF!</definedName>
    <definedName name="A2325981V">#REF!,#REF!</definedName>
    <definedName name="A2325982W">#REF!,#REF!</definedName>
    <definedName name="A2325985C">#REF!,#REF!</definedName>
    <definedName name="A2326026R">#REF!,#REF!</definedName>
    <definedName name="A2326027T">#REF!,#REF!</definedName>
    <definedName name="A2326030F">#REF!,#REF!</definedName>
    <definedName name="A2326071A">#REF!,#REF!</definedName>
    <definedName name="A2326072C">#REF!,#REF!</definedName>
    <definedName name="A2326075K">#REF!,#REF!</definedName>
    <definedName name="A2326116V">#REF!,#REF!</definedName>
    <definedName name="A2326117W">#REF!,#REF!</definedName>
    <definedName name="A2326120K">#REF!,#REF!</definedName>
    <definedName name="A2331111C">#REF!,#REF!</definedName>
    <definedName name="A2331112F">#REF!,#REF!</definedName>
    <definedName name="A2331115L">#REF!,#REF!</definedName>
    <definedName name="A2331201J">#REF!,#REF!</definedName>
    <definedName name="A2331202K">#REF!,#REF!</definedName>
    <definedName name="A2331205T">#REF!,#REF!</definedName>
    <definedName name="A2331246L">#REF!,#REF!</definedName>
    <definedName name="A2331247R">#REF!,#REF!</definedName>
    <definedName name="A2331250C">#REF!,#REF!</definedName>
    <definedName name="A2331426W">#REF!,#REF!</definedName>
    <definedName name="A2331427X">#REF!,#REF!</definedName>
    <definedName name="A2331430L">#REF!,#REF!</definedName>
    <definedName name="A2332596F">#REF!,#REF!</definedName>
    <definedName name="A2332597J">#REF!,#REF!</definedName>
    <definedName name="A2332600K">#REF!,#REF!</definedName>
    <definedName name="A23remlife">#REF!</definedName>
    <definedName name="A23stdlife">#REF!</definedName>
    <definedName name="A23taxremlife">#REF!</definedName>
    <definedName name="A23taxstdlife">#REF!</definedName>
    <definedName name="A23taxvalue">#REF!</definedName>
    <definedName name="A23value">#REF!</definedName>
    <definedName name="A24remlife">#REF!</definedName>
    <definedName name="A24stdlife">#REF!</definedName>
    <definedName name="A24taxremlife">#REF!</definedName>
    <definedName name="A24taxstdlife">#REF!</definedName>
    <definedName name="A24taxvalue">#REF!</definedName>
    <definedName name="A24value">#REF!</definedName>
    <definedName name="A25remlife">#REF!</definedName>
    <definedName name="A25stdlife">#REF!</definedName>
    <definedName name="A25taxremlife">#REF!</definedName>
    <definedName name="A25taxstdlife">#REF!</definedName>
    <definedName name="A25taxvalue">#REF!</definedName>
    <definedName name="A25value">#REF!</definedName>
    <definedName name="A26remlife">#REF!</definedName>
    <definedName name="A26stdlife">#REF!</definedName>
    <definedName name="A26taxremlife">#REF!</definedName>
    <definedName name="A26taxstdlife">#REF!</definedName>
    <definedName name="A26taxvalue">#REF!</definedName>
    <definedName name="A26value">#REF!</definedName>
    <definedName name="A27remlife">#REF!</definedName>
    <definedName name="A27stdlife">#REF!</definedName>
    <definedName name="A27taxremlife">#REF!</definedName>
    <definedName name="A27taxstdlife">#REF!</definedName>
    <definedName name="A27taxvalue">#REF!</definedName>
    <definedName name="A27value">#REF!</definedName>
    <definedName name="A28remlife">#REF!</definedName>
    <definedName name="A28stdlife">#REF!</definedName>
    <definedName name="A28taxremlife">#REF!</definedName>
    <definedName name="A28taxstdlife">#REF!</definedName>
    <definedName name="A28taxvalue">#REF!</definedName>
    <definedName name="A28value">#REF!</definedName>
    <definedName name="A29remlife">#REF!</definedName>
    <definedName name="A29stdlife">#REF!</definedName>
    <definedName name="A29taxremlife">#REF!</definedName>
    <definedName name="A29taxstdlife">#REF!</definedName>
    <definedName name="A29taxvalue">#REF!</definedName>
    <definedName name="A29value">#REF!</definedName>
    <definedName name="A2remlife">#REF!</definedName>
    <definedName name="A2stdlife">#REF!</definedName>
    <definedName name="A2taxremlife">#REF!</definedName>
    <definedName name="A2taxstdlife">#REF!</definedName>
    <definedName name="A2taxvalue">#REF!</definedName>
    <definedName name="A2value">#REF!</definedName>
    <definedName name="A30remlife">#REF!</definedName>
    <definedName name="A30stdlife">#REF!</definedName>
    <definedName name="A30taxremlife">#REF!</definedName>
    <definedName name="A30taxstdlife">#REF!</definedName>
    <definedName name="A30taxvalue">#REF!</definedName>
    <definedName name="A30value">#REF!</definedName>
    <definedName name="A3remlife">#REF!</definedName>
    <definedName name="A3stdlife">#REF!</definedName>
    <definedName name="A3taxremlife">#REF!</definedName>
    <definedName name="A3taxstdlife">#REF!</definedName>
    <definedName name="A3taxvalue">#REF!</definedName>
    <definedName name="A3value">#REF!</definedName>
    <definedName name="A4remlife">#REF!</definedName>
    <definedName name="A4stdlife">#REF!</definedName>
    <definedName name="A4taxremlife">#REF!</definedName>
    <definedName name="A4taxstdlife">#REF!</definedName>
    <definedName name="A4taxvalue">#REF!</definedName>
    <definedName name="A4value">#REF!</definedName>
    <definedName name="A5remlife">#REF!</definedName>
    <definedName name="A5stdlife">#REF!</definedName>
    <definedName name="A5taxremlife">#REF!</definedName>
    <definedName name="A5taxstdlife">#REF!</definedName>
    <definedName name="A5taxvalue">#REF!</definedName>
    <definedName name="A5value">#REF!</definedName>
    <definedName name="A6remlife">#REF!</definedName>
    <definedName name="A6stdlife">#REF!</definedName>
    <definedName name="A6taxremlife">#REF!</definedName>
    <definedName name="A6taxstdlife">#REF!</definedName>
    <definedName name="A6taxvalue">#REF!</definedName>
    <definedName name="A6value">#REF!</definedName>
    <definedName name="A7remlife">#REF!</definedName>
    <definedName name="A7stdlife">#REF!</definedName>
    <definedName name="A7taxremlife">#REF!</definedName>
    <definedName name="A7taxstdlife">#REF!</definedName>
    <definedName name="A7taxvalue">#REF!</definedName>
    <definedName name="A7value">#REF!</definedName>
    <definedName name="A8remlife">#REF!</definedName>
    <definedName name="A8stdlife">#REF!</definedName>
    <definedName name="A8taxremlife">#REF!</definedName>
    <definedName name="A8taxstdlife">#REF!</definedName>
    <definedName name="A8taxvalue">#REF!</definedName>
    <definedName name="A8value">#REF!</definedName>
    <definedName name="A9remlife">#REF!</definedName>
    <definedName name="A9stdlife">#REF!</definedName>
    <definedName name="A9taxremlife">#REF!</definedName>
    <definedName name="A9taxstdlife">#REF!</definedName>
    <definedName name="A9taxvalue">#REF!</definedName>
    <definedName name="A9value">#REF!</definedName>
    <definedName name="aa">#REF!</definedName>
    <definedName name="AAabove_tbl">#REF!</definedName>
    <definedName name="AB">INDEX(INDIRECT(CountryShortCode&amp;"Codes"),MATCH(Item,INDIRECT(CountryShortCode&amp;"Desc"),0))</definedName>
    <definedName name="ABN" localSheetId="23">#REF!</definedName>
    <definedName name="ABN" localSheetId="15">#REF!</definedName>
    <definedName name="ABN" localSheetId="17">#REF!</definedName>
    <definedName name="ABN">Cover!$C$17</definedName>
    <definedName name="acc_prepay">#REF!</definedName>
    <definedName name="ACCAUST">#REF!</definedName>
    <definedName name="ACCC_CAPMLookupValue">#REF!</definedName>
    <definedName name="ACCC_ColIndexNum">#REF!</definedName>
    <definedName name="ACCC_CumActInflIndex">#REF!</definedName>
    <definedName name="ACCC_DebtValue">#REF!</definedName>
    <definedName name="ACCC_EquityValue">#REF!</definedName>
    <definedName name="ACCC_InflationRate">#REF!</definedName>
    <definedName name="ACCC_NominalVanillaWACC">#REF!</definedName>
    <definedName name="ACCC_PerfBonus1">#REF!</definedName>
    <definedName name="ACCC_PerfBonus2">#REF!</definedName>
    <definedName name="ACCC_PerfBonus3">#REF!</definedName>
    <definedName name="ACCC_PerfSens">#REF!</definedName>
    <definedName name="ACCC_PostTaxNominalReturnOnEquity">#REF!</definedName>
    <definedName name="ACCC_RAB">#REF!</definedName>
    <definedName name="Account_Manager">#REF!</definedName>
    <definedName name="ACCOUNTEDPERIODTYPE1">#REF!</definedName>
    <definedName name="ACCOUNTING">#REF!</definedName>
    <definedName name="Acct_Names">#REF!</definedName>
    <definedName name="AcctCodes">#REF!</definedName>
    <definedName name="AcctngDist">#REF!</definedName>
    <definedName name="Acquisition_NCA">#REF!</definedName>
    <definedName name="Act_LPGD">#REF!</definedName>
    <definedName name="ACTDEC09">#REF!</definedName>
    <definedName name="ActFinClose">#REF!</definedName>
    <definedName name="ACTIVITY">#REF!</definedName>
    <definedName name="activityview">#REF!</definedName>
    <definedName name="ActOTDAMDStartDate">#REF!</definedName>
    <definedName name="ACTPRICE">#REF!</definedName>
    <definedName name="ActTaxDepn">#REF!</definedName>
    <definedName name="Actual___by_month">#REF!</definedName>
    <definedName name="Actual___Year_to_date">#REF!</definedName>
    <definedName name="Actual_CBIT98">#REF!</definedName>
    <definedName name="ACTUAL_PRICE">#REF!</definedName>
    <definedName name="ACTUAL_REVENUE">#REF!</definedName>
    <definedName name="ACTUAL_TRANSPORT1">#REF!</definedName>
    <definedName name="ACTUAL_TRANSPORT2">#REF!</definedName>
    <definedName name="ACTUAL_YTDMIL">#REF!</definedName>
    <definedName name="ACTUAL_YTDTJ">#REF!</definedName>
    <definedName name="ActualCBIT">#REF!</definedName>
    <definedName name="Actuals">#REF!</definedName>
    <definedName name="Additional_MDQ">#REF!</definedName>
    <definedName name="AdditionalOM">#REF!</definedName>
    <definedName name="AdditionalOMDate">#REF!</definedName>
    <definedName name="Adelaide_Postcodes_Table">#REF!</definedName>
    <definedName name="AdelFixedAA_tbl">#REF!</definedName>
    <definedName name="AdelVarAA_tbl">#REF!</definedName>
    <definedName name="Adjustment">#REF!</definedName>
    <definedName name="adsc">#REF!</definedName>
    <definedName name="ADSWAPCount">#REF!</definedName>
    <definedName name="AEP">#REF!</definedName>
    <definedName name="afdvwrt">#REF!</definedName>
    <definedName name="AgencyFeePaymentMonths">#REF!</definedName>
    <definedName name="AGL_GAS_NETWORKS">"YTD-ACTUAL99"</definedName>
    <definedName name="AGLEIntProfit">#REF!</definedName>
    <definedName name="Agreed_Fees_Actual___by_month">#REF!</definedName>
    <definedName name="Agreed_Fees_Actual___Year_to_date">#REF!</definedName>
    <definedName name="Agreed_Fees_Budget___by_month">#REF!</definedName>
    <definedName name="Agreed_Fees_Budget___Year_to_date">#REF!</definedName>
    <definedName name="Agreed_Fees_Prior_Year___2000_2001____by_month">#REF!</definedName>
    <definedName name="Agreed_Fees_Prior_Year___2000_2001____Year_to_date">#REF!</definedName>
    <definedName name="Albury_April">#REF!</definedName>
    <definedName name="Albury_August">#REF!</definedName>
    <definedName name="Albury_December">#REF!</definedName>
    <definedName name="Albury_February">#REF!</definedName>
    <definedName name="Albury_January">#REF!</definedName>
    <definedName name="Albury_July">#REF!</definedName>
    <definedName name="Albury_June">#REF!</definedName>
    <definedName name="Albury_March">#REF!</definedName>
    <definedName name="Albury_May">#REF!</definedName>
    <definedName name="Albury_November">#REF!</definedName>
    <definedName name="Albury_October">#REF!</definedName>
    <definedName name="Albury_September">#REF!</definedName>
    <definedName name="ALFG">#REF!,#REF!</definedName>
    <definedName name="Allc">#REF!</definedName>
    <definedName name="Allco">#REF!</definedName>
    <definedName name="Alloc">#REF!</definedName>
    <definedName name="am">#REF!</definedName>
    <definedName name="amadeuscons">#REF!</definedName>
    <definedName name="amadeusdetailed">#REF!</definedName>
    <definedName name="AMADEUSSUMMARY">#REF!</definedName>
    <definedName name="Amcor">#REF!</definedName>
    <definedName name="AMDQ">#REF!</definedName>
    <definedName name="AMT">#REF!</definedName>
    <definedName name="AnalysisCommencementDate">#REF!</definedName>
    <definedName name="AnalysisFirstRegularDate">#REF!</definedName>
    <definedName name="AnalysisNoOfPayments">#REF!</definedName>
    <definedName name="AnalysisPaymentFrequency">#REF!</definedName>
    <definedName name="Ann">#REF!</definedName>
    <definedName name="AnnOverheadCosts">#REF!</definedName>
    <definedName name="Annual_Load">#REF!</definedName>
    <definedName name="ANP2_Holding">#REF!</definedName>
    <definedName name="ANP3_Holding">#REF!</definedName>
    <definedName name="ANZISDevFee">#REF!</definedName>
    <definedName name="AOS_1">#REF!</definedName>
    <definedName name="AOS_2">#REF!</definedName>
    <definedName name="AP">OFFSET(CalculatedDatesHeading,2,0,_pdNoOfPayments+1,1)</definedName>
    <definedName name="APA_op_savings">#REF!</definedName>
    <definedName name="APA_Performance_Factor">#REF!</definedName>
    <definedName name="APARefundIndicator">#REF!</definedName>
    <definedName name="APARefundNonAPAPerc">#REF!</definedName>
    <definedName name="APARefundofPurchasePrice">#REF!</definedName>
    <definedName name="APAShare">#REF!</definedName>
    <definedName name="APBriCY">OFFSET(#REF!,,#REF!-24,,24)</definedName>
    <definedName name="APBriMAT">OFFSET(#REF!,,#REF!-24,,24)</definedName>
    <definedName name="APBriPY">OFFSET(#REF!,,#REF!-24,,12)</definedName>
    <definedName name="APN">#REF!</definedName>
    <definedName name="APOakCY">OFFSET(#REF!,,#REF!-24,,24)</definedName>
    <definedName name="APOakMAT">OFFSET(#REF!,,#REF!-24,,24)</definedName>
    <definedName name="APOakPY">OFFSET(#REF!,,#REF!-24,,12)</definedName>
    <definedName name="APPSUSERNAME1">#REF!</definedName>
    <definedName name="APQldCY">OFFSET(#REF!,,#REF!-24,,24)</definedName>
    <definedName name="APQldMAT">OFFSET(#REF!,,#REF!-24,,24)</definedName>
    <definedName name="APQldPY">OFFSET(#REF!,,#REF!-24,,12)</definedName>
    <definedName name="Apr">#REF!</definedName>
    <definedName name="APR09SPEND">#REF!</definedName>
    <definedName name="APRivCY">OFFSET(#REF!,,#REF!-24,,24)</definedName>
    <definedName name="APRivMAT">OFFSET(#REF!,,#REF!-24,,24)</definedName>
    <definedName name="APRivPY">OFFSET(#REF!,,#REF!-24,,12)</definedName>
    <definedName name="APTIT_Profit">#REF!</definedName>
    <definedName name="APTooCY">OFFSET(#REF!,,#REF!-24,,24)</definedName>
    <definedName name="APTooMAT">OFFSET(#REF!,,#REF!-24,,24)</definedName>
    <definedName name="APTooPY">OFFSET(#REF!,,#REF!-24,,12)</definedName>
    <definedName name="APXAXIS">OFFSET(#REF!,,#REF!-24,,24)</definedName>
    <definedName name="arb">#REF!</definedName>
    <definedName name="AS2DocOpenMode" hidden="1">"AS2DocumentEdit"</definedName>
    <definedName name="ASD">#REF!</definedName>
    <definedName name="asdads">#REF!</definedName>
    <definedName name="asdc">#REF!</definedName>
    <definedName name="asdcasd">#REF!</definedName>
    <definedName name="Asset_Code_WA">#REF!</definedName>
    <definedName name="Asset_Life">#REF!</definedName>
    <definedName name="Asset1">#REF!</definedName>
    <definedName name="Asset10">#REF!</definedName>
    <definedName name="Asset10Life">#REF!</definedName>
    <definedName name="Asset10TaxLife">#REF!</definedName>
    <definedName name="Asset11">#REF!</definedName>
    <definedName name="Asset12">#REF!</definedName>
    <definedName name="Asset13">#REF!</definedName>
    <definedName name="Asset14">#REF!</definedName>
    <definedName name="Asset15">#REF!</definedName>
    <definedName name="Asset16">#REF!</definedName>
    <definedName name="Asset17">#REF!</definedName>
    <definedName name="Asset18">#REF!</definedName>
    <definedName name="Asset19">#REF!</definedName>
    <definedName name="Asset1Life">#REF!</definedName>
    <definedName name="Asset1TaxLife">#REF!</definedName>
    <definedName name="Asset2">#REF!</definedName>
    <definedName name="Asset20">#REF!</definedName>
    <definedName name="Asset21">#REF!</definedName>
    <definedName name="Asset22">#REF!</definedName>
    <definedName name="Asset23">#REF!</definedName>
    <definedName name="Asset24">#REF!</definedName>
    <definedName name="Asset25">#REF!</definedName>
    <definedName name="Asset26">#REF!</definedName>
    <definedName name="Asset27">#REF!</definedName>
    <definedName name="Asset28">#REF!</definedName>
    <definedName name="Asset29">#REF!</definedName>
    <definedName name="Asset2Life">#REF!</definedName>
    <definedName name="Asset2TaxLife">#REF!</definedName>
    <definedName name="Asset3">#REF!</definedName>
    <definedName name="Asset30">#REF!</definedName>
    <definedName name="Asset3Life">#REF!</definedName>
    <definedName name="Asset3TaxLife">#REF!</definedName>
    <definedName name="Asset4">#REF!</definedName>
    <definedName name="Asset4Life">#REF!</definedName>
    <definedName name="Asset4TaxLife">#REF!</definedName>
    <definedName name="Asset5">#REF!</definedName>
    <definedName name="Asset5Life">#REF!</definedName>
    <definedName name="Asset5TaxLife">#REF!</definedName>
    <definedName name="Asset6">#REF!</definedName>
    <definedName name="Asset6Life">#REF!</definedName>
    <definedName name="Asset6TaxLife">#REF!</definedName>
    <definedName name="Asset7">#REF!</definedName>
    <definedName name="Asset7Life">#REF!</definedName>
    <definedName name="Asset7TaxLife">#REF!</definedName>
    <definedName name="Asset8">#REF!</definedName>
    <definedName name="Asset8Life">#REF!</definedName>
    <definedName name="Asset8TaxLife">#REF!</definedName>
    <definedName name="Asset9">#REF!</definedName>
    <definedName name="Asset9Life">#REF!</definedName>
    <definedName name="Asset9TaxLife">#REF!</definedName>
    <definedName name="Assumed_MDQ_MAP">#REF!</definedName>
    <definedName name="Assumed_MDQ_SE">#REF!</definedName>
    <definedName name="Aug">#REF!</definedName>
    <definedName name="AUG08SPEND">#REF!</definedName>
    <definedName name="augvar">#REF!,#REF!,#REF!,#REF!,#REF!,#REF!,#REF!,#REF!,#REF!,#REF!,#REF!,#REF!,#REF!,#REF!,#REF!,#REF!,#REF!,#REF!,#REF!,#REF!,#REF!</definedName>
    <definedName name="AUSTDIVS">#REF!</definedName>
    <definedName name="Austicks">#REF!</definedName>
    <definedName name="AustralBricks">#REF!</definedName>
    <definedName name="AustralianFarmCorporation">#REF!</definedName>
    <definedName name="AustralianMeatHoldings">#REF!</definedName>
    <definedName name="AUTable">#REF!</definedName>
    <definedName name="Avail4SaleMTM_B002">#REF!</definedName>
    <definedName name="Avail4SaleMTM_B003">#REF!</definedName>
    <definedName name="b">#REF!</definedName>
    <definedName name="B002_BH_Equity">#REF!</definedName>
    <definedName name="B002_BH_Units">#REF!</definedName>
    <definedName name="B003_DebtMTM">#REF!</definedName>
    <definedName name="B003_FECMTM">#REF!</definedName>
    <definedName name="balancesheet">#REF!</definedName>
    <definedName name="Balancing_Margin">#REF!</definedName>
    <definedName name="BAPAYR">#REF!</definedName>
    <definedName name="BaseDeal">1000000</definedName>
    <definedName name="BaseSwapRateInput">#REF!</definedName>
    <definedName name="bb">#REF!</definedName>
    <definedName name="BBSW3M">#REF!</definedName>
    <definedName name="BBSW6M">#REF!</definedName>
    <definedName name="BBSY">#REF!</definedName>
    <definedName name="BBSY1M">#REF!</definedName>
    <definedName name="BBSY3M">#REF!</definedName>
    <definedName name="BBSY3MAllco">#REF!</definedName>
    <definedName name="BBSY6M">#REF!</definedName>
    <definedName name="BCCToowong">#REF!</definedName>
    <definedName name="Bcost_B003">#REF!</definedName>
    <definedName name="BCost_B014">#REF!</definedName>
    <definedName name="BCost_B094">#REF!</definedName>
    <definedName name="BCost_Total">#REF!</definedName>
    <definedName name="Be">#REF!</definedName>
    <definedName name="BEL">#REF!</definedName>
    <definedName name="BEP">#REF!</definedName>
    <definedName name="BH">#REF!</definedName>
    <definedName name="BHole_B003">#REF!</definedName>
    <definedName name="BHole_B007">#REF!</definedName>
    <definedName name="BHole_B009">#REF!</definedName>
    <definedName name="BHole_B010">#REF!</definedName>
    <definedName name="BHole_B014">#REF!</definedName>
    <definedName name="BHole_B022">#REF!</definedName>
    <definedName name="BHole_B028">#REF!</definedName>
    <definedName name="BHole_B036">#REF!</definedName>
    <definedName name="BHole_B047">#REF!</definedName>
    <definedName name="BHole_B055">#REF!</definedName>
    <definedName name="BHole_B082">#REF!</definedName>
    <definedName name="BHole_B094">#REF!</definedName>
    <definedName name="BHole_B121">#REF!</definedName>
    <definedName name="BHole_B122">#REF!</definedName>
    <definedName name="BHole_B124">#REF!</definedName>
    <definedName name="BHole_B135">#REF!</definedName>
    <definedName name="BHole_B136">#REF!</definedName>
    <definedName name="BHole_B151">#REF!</definedName>
    <definedName name="BHole_B152">#REF!</definedName>
    <definedName name="BHole_B159">#REF!</definedName>
    <definedName name="BHole_B162">#REF!</definedName>
    <definedName name="BHole_Equity">#REF!</definedName>
    <definedName name="BHole_Units">#REF!</definedName>
    <definedName name="Bill">#REF!</definedName>
    <definedName name="Bill_Start">#REF!</definedName>
    <definedName name="Billed_Margin">#REF!</definedName>
    <definedName name="Billion">#REF!</definedName>
    <definedName name="Billions">#REF!</definedName>
    <definedName name="BkPymtDate">#REF!</definedName>
    <definedName name="BLUE">#REF!</definedName>
    <definedName name="BonaparteAdditionalCapex2008">#REF!</definedName>
    <definedName name="BonaparteAdditionalDrawdownDate">#REF!</definedName>
    <definedName name="BonaparteAdditionalOpex2008">#REF!</definedName>
    <definedName name="BonaparteCapexBookDepnRate">#REF!</definedName>
    <definedName name="BonaparteCapexFacAmtExclInt">#REF!</definedName>
    <definedName name="BonaparteCapexSens">#REF!</definedName>
    <definedName name="BonaparteContractEnd">#REF!</definedName>
    <definedName name="BonaparteContractEndDate">#REF!</definedName>
    <definedName name="BonaparteEndDateFlag">#REF!</definedName>
    <definedName name="BonaparteNLCOptionDate">#REF!</definedName>
    <definedName name="BonaparteOMMargin">#REF!</definedName>
    <definedName name="BonaparteOpexContingency">#REF!</definedName>
    <definedName name="BonaparteOpexSens">#REF!</definedName>
    <definedName name="BonaparteOpsFlag">#REF!</definedName>
    <definedName name="BonaparteOptionSolveIndicator">#REF!</definedName>
    <definedName name="BonaparteRealYrlyRevenue">#REF!</definedName>
    <definedName name="BonaparteRevPerc">#REF!</definedName>
    <definedName name="BonaparteRevPostContract">#REF!</definedName>
    <definedName name="BonaparteRevPostContractEndDate">#REF!</definedName>
    <definedName name="BonaparteRevSens">#REF!</definedName>
    <definedName name="BonaparteStartOps">#REF!</definedName>
    <definedName name="Bookedgas">#REF!</definedName>
    <definedName name="BP_1">#REF!</definedName>
    <definedName name="BP_2">#REF!</definedName>
    <definedName name="BP_StandBy">#REF!</definedName>
    <definedName name="brad1">#REF!</definedName>
    <definedName name="brad10">#REF!</definedName>
    <definedName name="brad11">#REF!</definedName>
    <definedName name="brad12">#REF!</definedName>
    <definedName name="brad2">#REF!</definedName>
    <definedName name="brad3">#REF!</definedName>
    <definedName name="brad4">#REF!</definedName>
    <definedName name="brad5">#REF!</definedName>
    <definedName name="brad6">#REF!</definedName>
    <definedName name="brad7">#REF!</definedName>
    <definedName name="brad8">#REF!</definedName>
    <definedName name="brad9">#REF!</definedName>
    <definedName name="Brisbane">#REF!</definedName>
    <definedName name="Brisbane_cost">#REF!</definedName>
    <definedName name="BrisbaneCityCouncil">#REF!</definedName>
    <definedName name="BrisStep1">#REF!</definedName>
    <definedName name="BrisStep2">#REF!</definedName>
    <definedName name="BrisStep3">#REF!</definedName>
    <definedName name="BrisStep4">#REF!</definedName>
    <definedName name="BrisStep5">#REF!</definedName>
    <definedName name="BrisStep6">#REF!</definedName>
    <definedName name="BS">#REF!</definedName>
    <definedName name="BS_RepItems">#REF!</definedName>
    <definedName name="bssumm">#REF!</definedName>
    <definedName name="BTARIFF_BUD99">#REF!</definedName>
    <definedName name="Bud_catergory">#REF!</definedName>
    <definedName name="BUD_PRICE">#REF!</definedName>
    <definedName name="BUD_RECEIPTS">#REF!</definedName>
    <definedName name="BUD_YTDMIL">#REF!</definedName>
    <definedName name="BUD_YTDTJ">#REF!</definedName>
    <definedName name="BUD_YTTJ">#REF!</definedName>
    <definedName name="Budget">#REF!</definedName>
    <definedName name="Budget___by_month">#REF!</definedName>
    <definedName name="Budget___Year_to_date">#REF!</definedName>
    <definedName name="BUDGET_TRANSPORT1">#REF!</definedName>
    <definedName name="BUDGET_TRANSPORT2">#REF!</definedName>
    <definedName name="budget_variance9900">#REF!</definedName>
    <definedName name="BudgetCBIT">#REF!</definedName>
    <definedName name="BudgetCurrencyCode1">#REF!</definedName>
    <definedName name="BudgetName1">#REF!</definedName>
    <definedName name="BudgetOrg1">#REF!</definedName>
    <definedName name="BUDSTAT">#REF!</definedName>
    <definedName name="BUDVARTJ">#REF!</definedName>
    <definedName name="Bundaberg">#REF!</definedName>
    <definedName name="Bundaberg_Cost">#REF!</definedName>
    <definedName name="Bundled_Fixed_Allocation">#REF!</definedName>
    <definedName name="Bundled_Uplift">#REF!</definedName>
    <definedName name="business99">#REF!</definedName>
    <definedName name="BWIZS">#REF!</definedName>
    <definedName name="BWIZS2">#REF!</definedName>
    <definedName name="BWMLP">#REF!</definedName>
    <definedName name="C_">#REF!</definedName>
    <definedName name="C_unit">#REF!</definedName>
    <definedName name="CADEOMSPOT">#REF!</definedName>
    <definedName name="Cairns">#REF!</definedName>
    <definedName name="Cairns_Cost">#REF!</definedName>
    <definedName name="CalculatedDatesHeading">#REF!</definedName>
    <definedName name="CAMS_equity">#REF!</definedName>
    <definedName name="CAMS_equity1">#REF!</definedName>
    <definedName name="Cap_June">#REF!</definedName>
    <definedName name="CAPACT_98">#REF!</definedName>
    <definedName name="CAPACT98">#REF!</definedName>
    <definedName name="CAPACT99">#REF!</definedName>
    <definedName name="CAPBUD99">#REF!</definedName>
    <definedName name="capex">#REF!,#REF!</definedName>
    <definedName name="capex_proj">#REF!</definedName>
    <definedName name="capex_types">#REF!</definedName>
    <definedName name="CapexDepn">#REF!</definedName>
    <definedName name="CapexSensitivityInd">#REF!</definedName>
    <definedName name="CapexSensitivityTable">#REF!</definedName>
    <definedName name="Capital_Category">#REF!</definedName>
    <definedName name="CAPITAL_EXPENDITURE">#REF!</definedName>
    <definedName name="CAPITALMAY09">#REF!</definedName>
    <definedName name="Capral">#REF!</definedName>
    <definedName name="CAPVAR99">#REF!</definedName>
    <definedName name="CARPDETAILED">#REF!</definedName>
    <definedName name="carpsumm">#REF!</definedName>
    <definedName name="CashAccrualIndicator">#REF!</definedName>
    <definedName name="CashAcctIndicator">#REF!</definedName>
    <definedName name="CashAcctOpen">#REF!</definedName>
    <definedName name="CASHBOOK">#REF!</definedName>
    <definedName name="CastlemainePerkins">#REF!</definedName>
    <definedName name="Category">#REF!</definedName>
    <definedName name="CBIT99">#REF!</definedName>
    <definedName name="cBoard">1</definedName>
    <definedName name="Charge">#REF!</definedName>
    <definedName name="CHART">#REF!</definedName>
    <definedName name="CHARTOFACCOUNTSID1">#REF!</definedName>
    <definedName name="CHQREQ">#REF!</definedName>
    <definedName name="CINo_Tbl">#REF!</definedName>
    <definedName name="citysheet">#REF!</definedName>
    <definedName name="Claimed_to_Date">#REF!,#REF!,#REF!,#REF!,#REF!,#REF!</definedName>
    <definedName name="CLIENTCODE">#REF!</definedName>
    <definedName name="CLIENTTAB">#REF!</definedName>
    <definedName name="cManual">0</definedName>
    <definedName name="Code">INDEX(INDIRECT(CountryShortCode&amp;"Codes"),MATCH(Item,INDIRECT(CountryShortCode&amp;"Desc"),0))</definedName>
    <definedName name="CoG">#REF!</definedName>
    <definedName name="COG_2000">#REF!</definedName>
    <definedName name="COG_Fixed">#REF!</definedName>
    <definedName name="col">#REF!</definedName>
    <definedName name="Companies">#REF!</definedName>
    <definedName name="COMPANY">#REF!</definedName>
    <definedName name="COMPANY1">#REF!</definedName>
    <definedName name="Compressor">#REF!</definedName>
    <definedName name="CONAME">#REF!</definedName>
    <definedName name="ConInt_B007">#REF!</definedName>
    <definedName name="ConInt_B008">#REF!</definedName>
    <definedName name="ConInt_B010">#REF!</definedName>
    <definedName name="ConInt_B015">#REF!</definedName>
    <definedName name="ConInt_B022">#REF!</definedName>
    <definedName name="ConInt_B027">#REF!</definedName>
    <definedName name="ConInt_B028">#REF!</definedName>
    <definedName name="ConInt_B036">#REF!</definedName>
    <definedName name="ConInt_Total">#REF!</definedName>
    <definedName name="CONNECTSTRING1">#REF!</definedName>
    <definedName name="cons">#REF!</definedName>
    <definedName name="consdetailed">#REF!</definedName>
    <definedName name="ConsolidateRutile">#REF!</definedName>
    <definedName name="consRT2">#REF!</definedName>
    <definedName name="ConsRT3">#REF!</definedName>
    <definedName name="ConsRT4">#REF!</definedName>
    <definedName name="ConsRT5">#REF!</definedName>
    <definedName name="CONSSUMMARY">#REF!</definedName>
    <definedName name="ContIntang_J117">#REF!</definedName>
    <definedName name="CONTRACT">#REF!</definedName>
    <definedName name="Contract_Lift">#REF!</definedName>
    <definedName name="Contract_Term">#REF!</definedName>
    <definedName name="Contract_TOP">#REF!</definedName>
    <definedName name="Contract_Values">#REF!,#REF!,#REF!,#REF!,#REF!,#REF!</definedName>
    <definedName name="CONTRACTCUST_BUD99">#REF!</definedName>
    <definedName name="ContractMDQ">#REF!</definedName>
    <definedName name="ContractsIntangible">#REF!</definedName>
    <definedName name="CONTRACTTRANSPORT">#REF!</definedName>
    <definedName name="CONTROL">#REF!</definedName>
    <definedName name="Copy_Area">#REF!</definedName>
    <definedName name="cor_var">#REF!</definedName>
    <definedName name="CorporateRevDSCRTable">#REF!</definedName>
    <definedName name="CorpTaxRate">#REF!</definedName>
    <definedName name="counter">COUNTA(INDEX(valdata,,MATCH(#REF!,#REF!,0)))</definedName>
    <definedName name="counter2">COUNTA(INDEX(valdata2,,MATCH(#REF!,#REF!,0)))</definedName>
    <definedName name="counter3">COUNTA(INDEX(valdata3,,MATCH(#REF!,#REF!,0)))</definedName>
    <definedName name="counter4">COUNTA(INDEX(valdata4,,MATCH(#REF!,#REF!,0)))</definedName>
    <definedName name="Countries">#REF!</definedName>
    <definedName name="Country">#REF!</definedName>
    <definedName name="CountryShortCode">VLOOKUP(Country,CountryTable,2,FALSE)</definedName>
    <definedName name="CountryTable">#REF!</definedName>
    <definedName name="CPI">#REF!</definedName>
    <definedName name="CPI_Indexation">#REF!</definedName>
    <definedName name="CPI_tbl">#REF!</definedName>
    <definedName name="Cr_Int_Rate">#REF!</definedName>
    <definedName name="CREATESUMMARYJNLS1">#REF!</definedName>
    <definedName name="CredEntAcqu_NC_J117">#REF!</definedName>
    <definedName name="CreditorDays">#REF!</definedName>
    <definedName name="CRITERIACOLUMN1">#REF!</definedName>
    <definedName name="CT">#REF!</definedName>
    <definedName name="CtnAgencyFees">#REF!</definedName>
    <definedName name="CtnAgencySecurityFees">#REF!</definedName>
    <definedName name="CtnAmount">#REF!</definedName>
    <definedName name="CtnCommitmentFeePerc">#REF!</definedName>
    <definedName name="CtnEndDate">#REF!</definedName>
    <definedName name="CtnEndDateMonth">#REF!</definedName>
    <definedName name="CtnMarginTable">#REF!</definedName>
    <definedName name="CtnMinHedgeLevelTable">#REF!</definedName>
    <definedName name="CtnMonths">#REF!</definedName>
    <definedName name="CtnProjectCostsBookDepn">#REF!</definedName>
    <definedName name="CtnSecurityFees">#REF!</definedName>
    <definedName name="CtnStartDate">#REF!</definedName>
    <definedName name="CtnSwapRateTable">#REF!</definedName>
    <definedName name="CtnYieldReqt">#REF!</definedName>
    <definedName name="Cur_Catergory">#REF!</definedName>
    <definedName name="Cur_period">#REF!</definedName>
    <definedName name="Currency">#REF!</definedName>
    <definedName name="Current_valuations">#REF!</definedName>
    <definedName name="CurrentMonth">#REF!</definedName>
    <definedName name="CurrentYear">#REF!</definedName>
    <definedName name="Cust_Status">#REF!</definedName>
    <definedName name="Cust_Table">#REF!</definedName>
    <definedName name="CUSTBUD99">#REF!</definedName>
    <definedName name="CUSTGAINS">#REF!</definedName>
    <definedName name="CUSTGAINS99">#REF!</definedName>
    <definedName name="CUSTMENU">#REF!</definedName>
    <definedName name="Customer_Name">#REF!</definedName>
    <definedName name="CUSTOMER_SITES">#REF!</definedName>
    <definedName name="Customer_Table">#REF!</definedName>
    <definedName name="CUSTOMER_TABLE_2">#REF!</definedName>
    <definedName name="Customer_Type">#REF!</definedName>
    <definedName name="CUSTOMERS">#REF!</definedName>
    <definedName name="CUSTOMERSITES">#REF!</definedName>
    <definedName name="CUSTOMERTABLE">#REF!</definedName>
    <definedName name="Cylinder">#REF!</definedName>
    <definedName name="d">#REF!</definedName>
    <definedName name="DaandineAdminFee">#REF!</definedName>
    <definedName name="DaandineAnnualVariableOM">#REF!</definedName>
    <definedName name="DaandineBookBase">#REF!</definedName>
    <definedName name="DaandineBookLife">#REF!</definedName>
    <definedName name="DaandineEndOps">#REF!</definedName>
    <definedName name="DaandineOMMargin">#REF!</definedName>
    <definedName name="DaandineOpexContingency">#REF!</definedName>
    <definedName name="DaandineOpexSens">#REF!</definedName>
    <definedName name="DaandineOpsFlag">#REF!</definedName>
    <definedName name="DaandineOpsStart">#REF!</definedName>
    <definedName name="DaandineOptionAmount">#REF!</definedName>
    <definedName name="DaandineOptionExerciseDate">#REF!</definedName>
    <definedName name="DaandineOptionIndicator">#REF!</definedName>
    <definedName name="DaandineRealInsurance">#REF!</definedName>
    <definedName name="DaandineRealRev">#REF!</definedName>
    <definedName name="DaandineRevSens">#REF!</definedName>
    <definedName name="DaandineTaxBase">#REF!</definedName>
    <definedName name="data">#REF!</definedName>
    <definedName name="data_budget">IF(UPPER(#REF!)="JULY",#REF!,#REF!)</definedName>
    <definedName name="data_chart">IF(UPPER(#REF!)="JULY",#REF!,IF(UPPER(#REF!)="AUGUST",#REF!,#REF!))</definedName>
    <definedName name="data2">#REF!</definedName>
    <definedName name="data3">#REF!</definedName>
    <definedName name="Data30Jun">#REF!</definedName>
    <definedName name="Data31Dec">#REF!</definedName>
    <definedName name="data4">#REF!</definedName>
    <definedName name="_xlnm.Database">#REF!</definedName>
    <definedName name="DataRange">#REF!</definedName>
    <definedName name="DATE">#REF!</definedName>
    <definedName name="date_">#REF!</definedName>
    <definedName name="Date_Range">#REF!,#REF!</definedName>
    <definedName name="Date_Range_Data">#REF!</definedName>
    <definedName name="DateColumn">OFFSET(DateHeading,0,0,_pdNoOfPayments+3,1)</definedName>
    <definedName name="DateHeading">#REF!</definedName>
    <definedName name="Dates">OFFSET(CalculatedDatesHeading,2,0,_pdNoOfPayments+1,1)</definedName>
    <definedName name="DATOk">#REF!</definedName>
    <definedName name="DATXS">#REF!</definedName>
    <definedName name="days">#REF!</definedName>
    <definedName name="Days_In_Wk">#REF!</definedName>
    <definedName name="DaysWhole">#REF!</definedName>
    <definedName name="DB">"WIREAUPROD"</definedName>
    <definedName name="DBNAME1">#REF!</definedName>
    <definedName name="DBPath">#REF!</definedName>
    <definedName name="DBUSERNAME1">#REF!</definedName>
    <definedName name="DD_Denom">#REF!</definedName>
    <definedName name="DD_Ent_Val_CF_Timing">#REF!</definedName>
    <definedName name="DD_Fin_YE_Mth">#REF!</definedName>
    <definedName name="DD_Model_Per_Type">#REF!</definedName>
    <definedName name="dDaysSeniorPymt">#REF!</definedName>
    <definedName name="dddd">#REF!</definedName>
    <definedName name="DealerSwapInput">#REF!</definedName>
    <definedName name="DEALLIST">#REF!</definedName>
    <definedName name="Debt_Case">#REF!</definedName>
    <definedName name="DebtorDays">#REF!</definedName>
    <definedName name="DebtRepaymentDate">#REF!</definedName>
    <definedName name="Dec">#REF!</definedName>
    <definedName name="Dec08spend">#REF!</definedName>
    <definedName name="DEC09SPEND">#REF!</definedName>
    <definedName name="Ded_Div43">#REF!</definedName>
    <definedName name="DefA1">#REF!</definedName>
    <definedName name="DefA2">#REF!</definedName>
    <definedName name="DELETELOGICTYPE1">#REF!</definedName>
    <definedName name="DepositRateTable">#REF!</definedName>
    <definedName name="DEPT">#REF!</definedName>
    <definedName name="desc">#REF!</definedName>
    <definedName name="DETAILEDCONSOLIDATION">#REF!</definedName>
    <definedName name="Details">#REF!</definedName>
    <definedName name="DF_GRID_2">Movement #REF!</definedName>
    <definedName name="DinStep1">#REF!</definedName>
    <definedName name="DinStep2">#REF!</definedName>
    <definedName name="DinStep3">#REF!</definedName>
    <definedName name="DinStep4">#REF!</definedName>
    <definedName name="DinStep5">#REF!</definedName>
    <definedName name="DinStep6">#REF!</definedName>
    <definedName name="disc_rate">#REF!</definedName>
    <definedName name="Discount">#REF!</definedName>
    <definedName name="DiscR">#REF!</definedName>
    <definedName name="Distn_Envestra">#REF!</definedName>
    <definedName name="DistnRec_ANPSPV">#REF!</definedName>
    <definedName name="DistnRec_Eii">#REF!</definedName>
    <definedName name="DistnRec_Envestra">#REF!</definedName>
    <definedName name="Distributor">#REF!</definedName>
    <definedName name="Div43Claim_B055">#REF!</definedName>
    <definedName name="DLACCC_CorpTaxRate">#REF!</definedName>
    <definedName name="DLACCC_InflationRate">#REF!</definedName>
    <definedName name="DLACCC_LTPropDebtFunding">#REF!</definedName>
    <definedName name="DLACCC_LTPropEquityFunding">#REF!</definedName>
    <definedName name="DLACCC_NomPreTaxCostOfDebt">#REF!</definedName>
    <definedName name="DLACCC_PerfBonus1">#REF!</definedName>
    <definedName name="DLACCC_PerfBonus2">#REF!</definedName>
    <definedName name="DLACCC_PerfBonus3">#REF!</definedName>
    <definedName name="DLACCC_PropFrankingCredits">#REF!</definedName>
    <definedName name="DLACCC_RealAssetLife_1">#REF!</definedName>
    <definedName name="DLACCC_RealAssetLife_2">#REF!</definedName>
    <definedName name="DLACCC_RealAssetLife_3">#REF!</definedName>
    <definedName name="DLACCC_RealAssetValue_1">#REF!</definedName>
    <definedName name="DLACCC_RealAssetValue_2">#REF!</definedName>
    <definedName name="DLACCC_RealAssetValue_3">#REF!</definedName>
    <definedName name="DLACCC_RealAssetValueOB_1">#REF!</definedName>
    <definedName name="DLACCC_RealAssetValueOB_2">#REF!</definedName>
    <definedName name="DLACCC_RealAssetValueOB_3">#REF!</definedName>
    <definedName name="DLACCC_Sens">#REF!</definedName>
    <definedName name="DLACCC_TaxAssetLife_1">#REF!</definedName>
    <definedName name="DLACCC_TaxAssetLife_2">#REF!</definedName>
    <definedName name="DLACCC_TaxAssetLife_3">#REF!</definedName>
    <definedName name="DLACCC_TaxAssetValue_1">#REF!</definedName>
    <definedName name="DLACCC_TaxAssetValue_2">#REF!</definedName>
    <definedName name="DLACCC_TaxAssetValue_3">#REF!</definedName>
    <definedName name="DLACCC_TaxAssetValueOB_1">#REF!</definedName>
    <definedName name="DLACCC_TaxAssetValueOB_2">#REF!</definedName>
    <definedName name="DLACCC_TaxAssetValueOB_3">#REF!</definedName>
    <definedName name="DLAssetClass_1BookOriginal">#REF!</definedName>
    <definedName name="DLAssetClass_1TaxOriginal">#REF!</definedName>
    <definedName name="DLAssetClass_2BookOriginal">#REF!</definedName>
    <definedName name="DLAssetClass_2TaxOriginal">#REF!</definedName>
    <definedName name="DLAssetClass_3BookOriginal">#REF!</definedName>
    <definedName name="DLAssetClass_3TaxOriginal">#REF!</definedName>
    <definedName name="DLAssetClass_4BookOriginal">#REF!</definedName>
    <definedName name="DLAssetClass_4TaxOriginal">#REF!</definedName>
    <definedName name="DLAssetClass_5BookOriginal">#REF!</definedName>
    <definedName name="DLBookDepnRateAssetClass_1">#REF!</definedName>
    <definedName name="DLBookDepnRateAssetClass_2">#REF!</definedName>
    <definedName name="DLBookDepnRateAssetClass_3">#REF!</definedName>
    <definedName name="DLBookDepnRateAssetClass_4">#REF!</definedName>
    <definedName name="DLBookDepnRateAssetClass_5">#REF!</definedName>
    <definedName name="DLBookDepnRateCapex">#REF!</definedName>
    <definedName name="DLCapexBaseDate">#REF!</definedName>
    <definedName name="DLCapexInd">#REF!</definedName>
    <definedName name="DLEndOps">#REF!</definedName>
    <definedName name="DLFifthRegResetDate">#REF!</definedName>
    <definedName name="DLFirstRegResetDate">#REF!</definedName>
    <definedName name="DLFourthRegResetDate">#REF!</definedName>
    <definedName name="DLOMMargin">#REF!</definedName>
    <definedName name="DLOMPerformancePerc">#REF!</definedName>
    <definedName name="DLOpexContingency">#REF!</definedName>
    <definedName name="DLOpexEscDate">#REF!</definedName>
    <definedName name="DLOpexSens">#REF!</definedName>
    <definedName name="DLOpsFlag">#REF!</definedName>
    <definedName name="DLRABCapexAssetLife">#REF!</definedName>
    <definedName name="DLRegCostsInd">#REF!</definedName>
    <definedName name="DLRegPeriodStart">#REF!</definedName>
    <definedName name="DLRegResetAssTable">#REF!</definedName>
    <definedName name="DLTaxDepnRateAssetClass_1">#REF!</definedName>
    <definedName name="DLTaxDepnRateAssetClass_2">#REF!</definedName>
    <definedName name="DLTaxDepnRateAssetClass_3">#REF!</definedName>
    <definedName name="DLTaxDepnRateAssetClass_4">#REF!</definedName>
    <definedName name="DLTaxDepnRateCapex">#REF!</definedName>
    <definedName name="DLThirdRegResetDate">#REF!</definedName>
    <definedName name="DLYearsRegReset">#REF!</definedName>
    <definedName name="dOldSFAdt">#REF!</definedName>
    <definedName name="Dollars">#REF!</definedName>
    <definedName name="DomLF">#REF!</definedName>
    <definedName name="dProjCompDt">#REF!</definedName>
    <definedName name="Dr">#REF!</definedName>
    <definedName name="dRefidate1">#REF!</definedName>
    <definedName name="dRefiDate2">#REF!</definedName>
    <definedName name="Drp">#REF!</definedName>
    <definedName name="DRR">#REF!</definedName>
    <definedName name="DSRA_CF_Diff">#REF!</definedName>
    <definedName name="DSRA_Pasted">#REF!</definedName>
    <definedName name="DSRA_Target">#REF!</definedName>
    <definedName name="DSRADrawdownDate">#REF!</definedName>
    <definedName name="DSRAEndDate">#REF!</definedName>
    <definedName name="DSRAFlag">#REF!</definedName>
    <definedName name="DSRAPeriods">#REF!</definedName>
    <definedName name="DTA_ChgToEquity">#REF!</definedName>
    <definedName name="DTA_ClosBal">#REF!</definedName>
    <definedName name="Duke">#REF!</definedName>
    <definedName name="DUOSRIVPL">#REF!</definedName>
    <definedName name="Dv">#REF!</definedName>
    <definedName name="DZone">#REF!</definedName>
    <definedName name="e">#REF!</definedName>
    <definedName name="ear">OFFSET(InstrumentPeriodNumberHeading,2,0,_pdInstrumentNoOfPayments+1,1)</definedName>
    <definedName name="efqwef">OFFSET(ADSWAPCount,0,1+ItemsCols,1,ADSWAPCount)</definedName>
    <definedName name="Elgas">#REF!</definedName>
    <definedName name="EMPBUD99">#REF!</definedName>
    <definedName name="EMPLOYEES">#REF!</definedName>
    <definedName name="EN">#REF!</definedName>
    <definedName name="End_Date">#REF!</definedName>
    <definedName name="EndPeriodName1">#REF!</definedName>
    <definedName name="ene_var">#REF!</definedName>
    <definedName name="Engineering">#REF!</definedName>
    <definedName name="ENT">#REF!</definedName>
    <definedName name="EntNotTaxEffected">#REF!</definedName>
    <definedName name="Env_Servfee">#REF!</definedName>
    <definedName name="Envestra_equity">#REF!</definedName>
    <definedName name="Epic_PLcharge">#REF!</definedName>
    <definedName name="EqAcctInvest_B111">#REF!</definedName>
    <definedName name="EqAcctInvest_J002">#REF!</definedName>
    <definedName name="EqAcctInvest_J074">#REF!</definedName>
    <definedName name="EqiInjDate">#REF!</definedName>
    <definedName name="EqInc_Cams">#REF!</definedName>
    <definedName name="EqInc_Cams1">#REF!</definedName>
    <definedName name="EqInc_SeaGas">#REF!</definedName>
    <definedName name="EqInc_SeaGas1">#REF!</definedName>
    <definedName name="Equipment_Environmental_Requirements">#REF!</definedName>
    <definedName name="EquityAcc_Envestra">#REF!</definedName>
    <definedName name="EquityLCAmount">#REF!</definedName>
    <definedName name="EquityLCEstabFee">#REF!</definedName>
    <definedName name="EquityOrdinary">#REF!</definedName>
    <definedName name="Esc_Date">#REF!</definedName>
    <definedName name="ESTIMATED_REVENUE">#REF!</definedName>
    <definedName name="Ethane_other_3P">#REF!</definedName>
    <definedName name="EUREOMSPOT">#REF!</definedName>
    <definedName name="EUSWECodes">#REF!</definedName>
    <definedName name="EUSWECount">#REF!</definedName>
    <definedName name="EUSWEItems">#REF!</definedName>
    <definedName name="EUTable">#REF!</definedName>
    <definedName name="EXECUTIVE_SUMMARY">#REF!</definedName>
    <definedName name="Exit_Date">#REF!</definedName>
    <definedName name="Exit_PE_Multiple">#REF!</definedName>
    <definedName name="Export_Member_Data_by_PLAN">#REF!</definedName>
    <definedName name="EYRFlag">#REF!</definedName>
    <definedName name="EYRInterestInput">#REF!</definedName>
    <definedName name="f">#REF!</definedName>
    <definedName name="F_Capex_Expense_Type_Forecast">#REF!</definedName>
    <definedName name="F_Other_Income_Forecast">#REF!</definedName>
    <definedName name="FAFee">#REF!</definedName>
    <definedName name="FAFeeDiff">#REF!</definedName>
    <definedName name="FAFeePaste">#REF!</definedName>
    <definedName name="fbt_total_operating_cost">#REF!</definedName>
    <definedName name="Fcast_Pers">#REF!</definedName>
    <definedName name="FCMIYAUG05D">#REF!</definedName>
    <definedName name="FCMIYAUG95D">#REF!</definedName>
    <definedName name="FCMIYAUG98D">#REF!</definedName>
    <definedName name="FCMYAPR00D">#REF!</definedName>
    <definedName name="FCMYAPR95D">#REF!</definedName>
    <definedName name="FCMYAUG03D">#REF!</definedName>
    <definedName name="FCMYAUG08D">#REF!</definedName>
    <definedName name="FCMYAUG98D">#REF!</definedName>
    <definedName name="FCMYFEB06D">#REF!</definedName>
    <definedName name="FCMYJAN01D">#REF!</definedName>
    <definedName name="FCMYJAN98D">#REF!</definedName>
    <definedName name="FCMYJUL00D">#REF!</definedName>
    <definedName name="FCMYJUL05D">#REF!</definedName>
    <definedName name="FCMYJUL96D">#REF!</definedName>
    <definedName name="FCMYJUL99D">#REF!</definedName>
    <definedName name="FCMYMAR02D">#REF!</definedName>
    <definedName name="FCMYMAR97D">#REF!</definedName>
    <definedName name="FCMYMAR99D">#REF!</definedName>
    <definedName name="FCMYNOV01D">#REF!</definedName>
    <definedName name="FCMYNOV06D">#REF!</definedName>
    <definedName name="FCMYOCT02D">#REF!</definedName>
    <definedName name="FCMYOCT07D">#REF!</definedName>
    <definedName name="FCMYSEP04D">#REF!</definedName>
    <definedName name="FCMYSEP94D">#REF!</definedName>
    <definedName name="FCMYSEP95D">#REF!</definedName>
    <definedName name="FCMYSEP97D">#REF!</definedName>
    <definedName name="FDS">#REF!</definedName>
    <definedName name="Feb">#REF!</definedName>
    <definedName name="FEB10_SPEND">#REF!</definedName>
    <definedName name="FFAPPCOLNAME1_1">#REF!</definedName>
    <definedName name="FFAPPCOLNAME2_1">#REF!</definedName>
    <definedName name="FFAPPCOLNAME3_1">#REF!</definedName>
    <definedName name="FFAPPCOLNAME4_1">#REF!</definedName>
    <definedName name="FFAPPCOLNAME5_1">#REF!</definedName>
    <definedName name="FFAPPCOLNAME6_1">#REF!</definedName>
    <definedName name="FFAPPCOLNAME7_1">#REF!</definedName>
    <definedName name="ffgfgf">#REF!,#REF!</definedName>
    <definedName name="FFSEGMENT1_1">#REF!</definedName>
    <definedName name="FFSEGMENT2_1">#REF!</definedName>
    <definedName name="FFSEGMENT3_1">#REF!</definedName>
    <definedName name="FFSEGMENT4_1">#REF!</definedName>
    <definedName name="FFSEGMENT5_1">#REF!</definedName>
    <definedName name="FFSEGMENT6_1">#REF!</definedName>
    <definedName name="FFSEGMENT7_1">#REF!</definedName>
    <definedName name="FFSEGSEPARATOR1">#REF!</definedName>
    <definedName name="FIELDNAMECOLUMN1">#REF!</definedName>
    <definedName name="FIELDNAMEROW1">#REF!</definedName>
    <definedName name="FinClose">#REF!</definedName>
    <definedName name="FinCloseEqInjInd">#REF!</definedName>
    <definedName name="FinCloseQtr">#REF!</definedName>
    <definedName name="FIRSTDATAROW1">#REF!</definedName>
    <definedName name="FirstDistDate">#REF!</definedName>
    <definedName name="FixedAA_tbl">#REF!</definedName>
    <definedName name="FloatingRateTable">#REF!</definedName>
    <definedName name="FNDNAM1">#REF!</definedName>
    <definedName name="FNDUSERID1">#REF!</definedName>
    <definedName name="Fone">#REF!</definedName>
    <definedName name="FREQ">#REF!</definedName>
    <definedName name="FSFSDGSFGH">#REF!</definedName>
    <definedName name="Fthree">#REF!</definedName>
    <definedName name="Ftwo">#REF!</definedName>
    <definedName name="FUEL">#REF!</definedName>
    <definedName name="Full_year">#REF!</definedName>
    <definedName name="FULLAUSTDIV">#REF!</definedName>
    <definedName name="Function_Code">#REF!</definedName>
    <definedName name="FUNCTIONALCURRENCY1">#REF!</definedName>
    <definedName name="FutIncRights_B082">#REF!</definedName>
    <definedName name="FVU_Actual___by_month">#REF!</definedName>
    <definedName name="FVU_Actual___Year_to_date">#REF!</definedName>
    <definedName name="FVU_Budget___by_month">#REF!</definedName>
    <definedName name="FVU_Budget___Year_to_date">#REF!</definedName>
    <definedName name="FVU_Prior_Year___2000_2001____by_month">#REF!</definedName>
    <definedName name="FVU_Prior_Year___2000_2001____Year_to_date">#REF!</definedName>
    <definedName name="FY">#REF!</definedName>
    <definedName name="g">#REF!</definedName>
    <definedName name="Gamma">#REF!</definedName>
    <definedName name="GasP1">#REF!</definedName>
    <definedName name="GasP2">#REF!</definedName>
    <definedName name="GASRECEIPTS">#REF!</definedName>
    <definedName name="GASSALES">#REF!</definedName>
    <definedName name="GASTRANSPORT">#REF!</definedName>
    <definedName name="GBPEOMSPOT">#REF!</definedName>
    <definedName name="Gdwill_Impairment">#REF!</definedName>
    <definedName name="Gearing">#REF!</definedName>
    <definedName name="Gladstone">#REF!</definedName>
    <definedName name="Gladstone_Costs">#REF!</definedName>
    <definedName name="GoalMargin">#REF!</definedName>
    <definedName name="Gold_Coast">#REF!</definedName>
    <definedName name="Gold_Coast_Cost">#REF!</definedName>
    <definedName name="GPE">#REF!</definedName>
    <definedName name="Grade">#REF!</definedName>
    <definedName name="Graphs">#REF!</definedName>
    <definedName name="gst">#REF!</definedName>
    <definedName name="GSTCredit">#REF!</definedName>
    <definedName name="GWYUID1">#REF!</definedName>
    <definedName name="Gympie">#REF!</definedName>
    <definedName name="Gympie_Cost">#REF!</definedName>
    <definedName name="H4PurchaseConsideration">#REF!</definedName>
    <definedName name="Half_1">#REF!</definedName>
    <definedName name="Half_2">#REF!</definedName>
    <definedName name="Half_Yr_Name">#REF!</definedName>
    <definedName name="Halves_In_Yr">#REF!</definedName>
    <definedName name="HedgeAssetMTM_B003">#REF!</definedName>
    <definedName name="HES">#REF!</definedName>
    <definedName name="HPRINT">#REF!</definedName>
    <definedName name="HR_Structure">#REF!</definedName>
    <definedName name="HRESPONSE">#REF!</definedName>
    <definedName name="Hrs_In_Day">#REF!</definedName>
    <definedName name="Hundred">#REF!</definedName>
    <definedName name="Hybrid_Conversion">#REF!</definedName>
    <definedName name="hyperion">#REF!</definedName>
    <definedName name="HYPWORK">#REF!</definedName>
    <definedName name="I_CLF">#REF!</definedName>
    <definedName name="ia_qld_other_income">#REF!</definedName>
    <definedName name="ia_sa_other_income">#REF!</definedName>
    <definedName name="ia_vic_other_income">#REF!</definedName>
    <definedName name="ib_qld_other_income">#REF!</definedName>
    <definedName name="ib_sa_other_income">#REF!</definedName>
    <definedName name="ib_vic_other_income">#REF!</definedName>
    <definedName name="ICT">#REF!</definedName>
    <definedName name="IDC">#REF!</definedName>
    <definedName name="IEProfit_ShareSales">#REF!</definedName>
    <definedName name="if_Other_income_full_year_forcast">#REF!</definedName>
    <definedName name="ImpCredits_B002">#REF!</definedName>
    <definedName name="ImpCredits_B074">#REF!</definedName>
    <definedName name="IMPORTDFF1">#REF!</definedName>
    <definedName name="Importrange">#REF!</definedName>
    <definedName name="INDACT98">#REF!</definedName>
    <definedName name="INDACT99">#REF!</definedName>
    <definedName name="INDBUD99">#REF!</definedName>
    <definedName name="INDVAR99">#REF!</definedName>
    <definedName name="inflation">#REF!</definedName>
    <definedName name="InstrumentCalculatedDatesHeading">#REF!</definedName>
    <definedName name="InstrumentDateColumn">OFFSET(InstrumentDateHeading,0,0,_pdInstrumentNoOfPayments+3,1)</definedName>
    <definedName name="InstrumentDateColumn2">OFFSET(InstrumentDateHeading,0,0,_pdInstrumentNoOfPayments+3,1)</definedName>
    <definedName name="InstrumentDateHeading">#REF!</definedName>
    <definedName name="InstrumentDates">OFFSET(InstrumentCalculatedDatesHeading,2,0,_pdInstrumentNoOfPayments+1,1)</definedName>
    <definedName name="InstrumentPeriodNumberColumn">OFFSET(InstrumentPeriodNumberHeading,0,0,_pdInstrumentNoOfPayments+3,1)</definedName>
    <definedName name="InstrumentPeriodNumberHeading">#REF!</definedName>
    <definedName name="InstrumentPeriodNumbers">OFFSET(InstrumentPeriodNumberHeading,2,0,_pdInstrumentNoOfPayments+1,1)</definedName>
    <definedName name="Insurance">#REF!</definedName>
    <definedName name="InsuranceFlag">#REF!</definedName>
    <definedName name="InsuranceSensitivity">#REF!</definedName>
    <definedName name="InsurRec_B002">#REF!</definedName>
    <definedName name="InsurRec_B007">#REF!</definedName>
    <definedName name="int_rate">#REF!</definedName>
    <definedName name="InterestbtwActModFinClose">#REF!</definedName>
    <definedName name="InterestTiming">#REF!</definedName>
    <definedName name="INVENTORY">#REF!</definedName>
    <definedName name="InvestAllow">#REF!</definedName>
    <definedName name="InvestmentAllowanceAmount">#REF!</definedName>
    <definedName name="InvoiceA27">#REF!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IZED_INTEREST" hidden="1">"c2076"</definedName>
    <definedName name="IQ_CASH" hidden="1">"c1458"</definedName>
    <definedName name="IQ_CASH_ACQUIRE_CF" hidden="1">"c1630"</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ASSA_OUTSTANDING_BS_DATE" hidden="1">"c1971"</definedName>
    <definedName name="IQ_CLASSA_OUTSTANDING_FILING_DATE" hidden="1">"c1973"</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OTHER_COST" hidden="1">"c284"</definedName>
    <definedName name="IQ_DEF_BENEFIT_ROA" hidden="1">"c285"</definedName>
    <definedName name="IQ_DEF_BENEFIT_SERVICE_COST" hidden="1">"c286"</definedName>
    <definedName name="IQ_DEF_BENEFIT_TOTAL_COST" hidden="1">"c287"</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INT" hidden="1">"c373"</definedName>
    <definedName name="IQ_EBITDA_MARGIN" hidden="1">"c372"</definedName>
    <definedName name="IQ_EBITDA_OVER_TOTAL_IE" hidden="1">"c1371"</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ACT_OR_EST" hidden="1">"c2213"</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EPS" hidden="1">"c1648"</definedName>
    <definedName name="IQ_EST_CURRENCY" hidden="1">"c2140"</definedName>
    <definedName name="IQ_EST_DATE" hidden="1">"c1634"</definedName>
    <definedName name="IQ_EST_EPS_DIFF" hidden="1">"c1864"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FO" hidden="1">"c1574"</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DIVID" hidden="1">"c1446"</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ROFIT" hidden="1">"c1378"</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PRICE" hidden="1">"c545"</definedName>
    <definedName name="IQ_HOMEOWNERS_WRITTEN" hidden="1">"c546"</definedName>
    <definedName name="IQ_IMPAIR_OIL" hidden="1">"c547"</definedName>
    <definedName name="IQ_IMPAIRMENT_GW" hidden="1">"c548"</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LAND" hidden="1">"c645"</definedName>
    <definedName name="IQ_LAST_SPLIT_DATE" hidden="1">"c2095"</definedName>
    <definedName name="IQ_LAST_SPLIT_FACTOR" hidden="1">"c2093"</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ICENSED_POPS" hidden="1">"c2123"</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REPAIR" hidden="1">"c2087"</definedName>
    <definedName name="IQ_MARKET_CAP_LFCF" hidden="1">"c2209"</definedName>
    <definedName name="IQ_MARKETCAP" hidden="1">"c712"</definedName>
    <definedName name="IQ_MARKETING" hidden="1">"c2239"</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ET_CHANGE" hidden="1">"c749"</definedName>
    <definedName name="IQ_NET_DEBT" hidden="1">"c1584"</definedName>
    <definedName name="IQ_NET_DEBT_EBITDA" hidden="1">"c750"</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CLOSE_BALANCE_GAS" hidden="1">"c2049"</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OIL" hidden="1">"c2035"</definedName>
    <definedName name="IQ_OG_PURCHASES_GAS" hidden="1">"c2045"</definedName>
    <definedName name="IQ_OG_PURCHASES_OIL" hidden="1">"c2033"</definedName>
    <definedName name="IQ_OG_REVISIONS_GAS" hidden="1">"c2042"</definedName>
    <definedName name="IQ_OG_REVISIONS_OIL" hidden="1">"c2030"</definedName>
    <definedName name="IQ_OG_SALES_IN_PLACE_GAS" hidden="1">"c2046"</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ON" hidden="1">"c2059"</definedName>
    <definedName name="IQ_OG_UNDEVELOPED_RESERVES_GAS" hidden="1">"c2051"</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ISSUED" hidden="1">"c857"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UTSTANDING_BS_DATE" hidden="1">"c2128"</definedName>
    <definedName name="IQ_OUTSTANDING_FILING_DATE" hidden="1">"c2127"</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UICK_RATIO" hidden="1">"c1086"</definedName>
    <definedName name="IQ_RATE_COMP_GROWTH_DOMESTIC" hidden="1">"c1087"</definedName>
    <definedName name="IQ_RATE_COMP_GROWTH_FOREIGN" hidden="1">"c1088"</definedName>
    <definedName name="IQ_RAW_INV" hidden="1">"c1089"</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VG_STORE_SIZE_GROSS" hidden="1">"c2066"</definedName>
    <definedName name="IQ_RETAIL_AVG_STORE_SIZE_NET" hidden="1">"c2067"</definedName>
    <definedName name="IQ_RETAIL_CLOSED_STORES" hidden="1">"c2063"</definedName>
    <definedName name="IQ_RETAIL_OPENED_STORES" hidden="1">"c2062"</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Q_FOOTAGE" hidden="1">"c2064"</definedName>
    <definedName name="IQ_RETAIL_STORE_SELLING_AREA" hidden="1">"c2065"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UTI" hidden="1">"c1125"</definedName>
    <definedName name="IQ_REVENUE" hidden="1">"c1422"</definedName>
    <definedName name="IQ_REVISION_DATE_" hidden="1">38656.8885300926</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VING_DEP" hidden="1">"c1150"</definedName>
    <definedName name="IQ_SECUR_RECEIV" hidden="1">"c1151"</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CF" hidden="1">"c1203"</definedName>
    <definedName name="IQ_STRIKE_PRICE_ISSUED" hidden="1">"c1645"</definedName>
    <definedName name="IQ_STRIKE_PRICE_OS" hidden="1">"c1646"</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MPLOYEE_AVG" hidden="1">"c1225"</definedName>
    <definedName name="IQ_TEV_TOTAL_REV" hidden="1">"c1226"</definedName>
    <definedName name="IQ_TEV_TOTAL_REV_AVG" hidden="1">"c1227"</definedName>
    <definedName name="IQ_TEV_UFCF" hidden="1">"c2208"</definedName>
    <definedName name="IQ_TIER_ONE_RATIO" hidden="1">"c1229"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QUITY" hidden="1">"c1250"</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EXP" hidden="1">"c1291"</definedName>
    <definedName name="IQ_TOTAL_PENSION_OBLIGATION" hidden="1">"c1292"</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S" hidden="1">"c2119"</definedName>
    <definedName name="IQ_TOTAL_UNUSUAL" hidden="1">"c1508"</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USUAL_EXP" hidden="1">"c1456"</definedName>
    <definedName name="IQ_US_GAAP" hidden="1">"c1331"</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LOW" hidden="1">"c1338"</definedName>
    <definedName name="IQ_YTD" hidden="1">3000</definedName>
    <definedName name="IQ_Z_SCORE" hidden="1">"c1339"</definedName>
    <definedName name="IS">#REF!</definedName>
    <definedName name="Item">#REF!</definedName>
    <definedName name="item3">#REF!</definedName>
    <definedName name="item4_5">#REF!</definedName>
    <definedName name="ItemsCols">COLUMN(#REF!)-COLUMN(#REF!)</definedName>
    <definedName name="Iterations">#REF!</definedName>
    <definedName name="ixRange0">#REF!</definedName>
    <definedName name="ixRange0_1">#REF!</definedName>
    <definedName name="ixRange1">#REF!</definedName>
    <definedName name="ixRange1_1">#REF!</definedName>
    <definedName name="ixRange10">#REF!</definedName>
    <definedName name="ixRange10_1">#REF!</definedName>
    <definedName name="ixRange100">#REF!</definedName>
    <definedName name="ixRange100_1">#REF!</definedName>
    <definedName name="ixRange101">#REF!</definedName>
    <definedName name="ixRange101_1">#REF!</definedName>
    <definedName name="ixRange102">#REF!</definedName>
    <definedName name="ixRange102_1">#REF!</definedName>
    <definedName name="ixRange103">#REF!</definedName>
    <definedName name="ixRange103_1">#REF!</definedName>
    <definedName name="ixRange104">#REF!</definedName>
    <definedName name="ixRange104_1">#REF!</definedName>
    <definedName name="ixRange105">#REF!</definedName>
    <definedName name="ixRange105_1">#REF!</definedName>
    <definedName name="ixRange106">#REF!</definedName>
    <definedName name="ixRange106_1">#REF!</definedName>
    <definedName name="ixRange107">#REF!</definedName>
    <definedName name="ixRange107_1">#REF!</definedName>
    <definedName name="ixRange108">#REF!</definedName>
    <definedName name="ixRange108_1">#REF!</definedName>
    <definedName name="ixRange109">#REF!</definedName>
    <definedName name="ixRange109_1">#REF!</definedName>
    <definedName name="ixRange11">#REF!</definedName>
    <definedName name="ixRange11_1">#REF!</definedName>
    <definedName name="ixRange110">#REF!</definedName>
    <definedName name="ixRange110_1">#REF!</definedName>
    <definedName name="ixRange111">#REF!</definedName>
    <definedName name="ixRange111_1">#REF!</definedName>
    <definedName name="ixRange112">#REF!</definedName>
    <definedName name="ixRange112_1">#REF!</definedName>
    <definedName name="ixRange113">#REF!</definedName>
    <definedName name="ixRange113_1">#REF!</definedName>
    <definedName name="ixRange114">#REF!</definedName>
    <definedName name="ixRange114_1">#REF!</definedName>
    <definedName name="ixRange115">#REF!</definedName>
    <definedName name="ixRange115_1">#REF!</definedName>
    <definedName name="ixRange116">#REF!</definedName>
    <definedName name="ixRange116_1">#REF!</definedName>
    <definedName name="ixRange117">#REF!</definedName>
    <definedName name="ixRange117_1">#REF!</definedName>
    <definedName name="ixRange118">#REF!</definedName>
    <definedName name="ixRange118_1">#REF!</definedName>
    <definedName name="ixRange119">#REF!</definedName>
    <definedName name="ixRange119_1">#REF!</definedName>
    <definedName name="ixRange12">#REF!</definedName>
    <definedName name="ixRange12_1">#REF!</definedName>
    <definedName name="ixRange120">#REF!</definedName>
    <definedName name="ixRange120_1">#REF!</definedName>
    <definedName name="ixRange121">#REF!</definedName>
    <definedName name="ixRange121_1">#REF!</definedName>
    <definedName name="ixRange122">#REF!</definedName>
    <definedName name="ixRange122_1">#REF!</definedName>
    <definedName name="ixRange123">#REF!</definedName>
    <definedName name="ixRange123_1">#REF!</definedName>
    <definedName name="ixRange124">#REF!</definedName>
    <definedName name="ixRange124_1">#REF!</definedName>
    <definedName name="ixRange125">#REF!</definedName>
    <definedName name="ixRange125_1">#REF!</definedName>
    <definedName name="ixRange126">#REF!</definedName>
    <definedName name="ixRange126_1">#REF!</definedName>
    <definedName name="ixRange127">#REF!</definedName>
    <definedName name="ixRange127_1">#REF!</definedName>
    <definedName name="ixRange128">#REF!</definedName>
    <definedName name="ixRange128_1">#REF!</definedName>
    <definedName name="ixRange129">#REF!</definedName>
    <definedName name="ixRange129_1">#REF!</definedName>
    <definedName name="ixRange13">#REF!</definedName>
    <definedName name="ixRange13_1">#REF!</definedName>
    <definedName name="ixRange130">#REF!</definedName>
    <definedName name="ixRange130_1">#REF!</definedName>
    <definedName name="ixRange131">#REF!</definedName>
    <definedName name="ixRange131_1">#REF!</definedName>
    <definedName name="ixRange132">#REF!</definedName>
    <definedName name="ixRange132_1">#REF!</definedName>
    <definedName name="ixRange133">#REF!</definedName>
    <definedName name="ixRange133_1">#REF!</definedName>
    <definedName name="ixRange134">#REF!</definedName>
    <definedName name="ixRange134_1">#REF!</definedName>
    <definedName name="ixRange135">#REF!</definedName>
    <definedName name="ixRange135_1">#REF!</definedName>
    <definedName name="ixRange136">#REF!</definedName>
    <definedName name="ixRange136_1">#REF!</definedName>
    <definedName name="ixRange137">#REF!</definedName>
    <definedName name="ixRange137_1">#REF!</definedName>
    <definedName name="ixRange138">#REF!</definedName>
    <definedName name="ixRange138_1">#REF!</definedName>
    <definedName name="ixRange139">#REF!</definedName>
    <definedName name="ixRange139_1">#REF!</definedName>
    <definedName name="ixRange14">#REF!</definedName>
    <definedName name="ixRange14_1">#REF!</definedName>
    <definedName name="ixRange140">#REF!</definedName>
    <definedName name="ixRange140_1">#REF!</definedName>
    <definedName name="ixRange141">#REF!</definedName>
    <definedName name="ixRange141_1">#REF!</definedName>
    <definedName name="ixRange142">#REF!</definedName>
    <definedName name="ixRange142_1">#REF!</definedName>
    <definedName name="ixRange143">#REF!</definedName>
    <definedName name="ixRange143_1">#REF!</definedName>
    <definedName name="ixRange144">#REF!</definedName>
    <definedName name="ixRange144_1">#REF!</definedName>
    <definedName name="ixRange145">#REF!</definedName>
    <definedName name="ixRange145_1">#REF!</definedName>
    <definedName name="ixRange146">#REF!</definedName>
    <definedName name="ixRange146_1">#REF!</definedName>
    <definedName name="ixRange147">#REF!</definedName>
    <definedName name="ixRange147_1">#REF!</definedName>
    <definedName name="ixRange148">#REF!</definedName>
    <definedName name="ixRange148_1">#REF!</definedName>
    <definedName name="ixRange149">#REF!</definedName>
    <definedName name="ixRange149_1">#REF!</definedName>
    <definedName name="ixRange15">#REF!</definedName>
    <definedName name="ixRange15_1">#REF!</definedName>
    <definedName name="ixRange150">#REF!</definedName>
    <definedName name="ixRange150_1">#REF!</definedName>
    <definedName name="ixRange151">#REF!</definedName>
    <definedName name="ixRange151_1">#REF!</definedName>
    <definedName name="ixRange152">#REF!</definedName>
    <definedName name="ixRange152_1">#REF!</definedName>
    <definedName name="ixRange153">#REF!</definedName>
    <definedName name="ixRange153_1">#REF!</definedName>
    <definedName name="ixRange154">#REF!</definedName>
    <definedName name="ixRange154_1">#REF!</definedName>
    <definedName name="ixRange155">#REF!</definedName>
    <definedName name="ixRange155_1">#REF!</definedName>
    <definedName name="ixRange156">#REF!</definedName>
    <definedName name="ixRange156_1">#REF!</definedName>
    <definedName name="ixRange157">#REF!</definedName>
    <definedName name="ixRange157_1">#REF!</definedName>
    <definedName name="ixRange158">#REF!</definedName>
    <definedName name="ixRange158_1">#REF!</definedName>
    <definedName name="ixRange159">#REF!</definedName>
    <definedName name="ixRange159_1">#REF!</definedName>
    <definedName name="ixRange16">#REF!</definedName>
    <definedName name="ixRange16_1">#REF!</definedName>
    <definedName name="ixRange160">#REF!</definedName>
    <definedName name="ixRange160_1">#REF!</definedName>
    <definedName name="ixRange161">#REF!</definedName>
    <definedName name="ixRange161_1">#REF!</definedName>
    <definedName name="ixRange162">#REF!</definedName>
    <definedName name="ixRange162_1">#REF!</definedName>
    <definedName name="ixRange163">#REF!</definedName>
    <definedName name="ixRange163_1">#REF!</definedName>
    <definedName name="ixRange164">#REF!</definedName>
    <definedName name="ixRange164_1">#REF!</definedName>
    <definedName name="ixRange165">#REF!</definedName>
    <definedName name="ixRange165_1">#REF!</definedName>
    <definedName name="ixRange166">#REF!</definedName>
    <definedName name="ixRange166_1">#REF!</definedName>
    <definedName name="ixRange167">#REF!</definedName>
    <definedName name="ixRange167_1">#REF!</definedName>
    <definedName name="ixRange168">#REF!</definedName>
    <definedName name="ixRange168_1">#REF!</definedName>
    <definedName name="ixRange169">#REF!</definedName>
    <definedName name="ixRange169_1">#REF!</definedName>
    <definedName name="ixRange17">#REF!</definedName>
    <definedName name="ixRange17_1">#REF!</definedName>
    <definedName name="ixRange170">#REF!</definedName>
    <definedName name="ixRange170_1">#REF!</definedName>
    <definedName name="ixRange171">#REF!</definedName>
    <definedName name="ixRange171_1">#REF!</definedName>
    <definedName name="ixRange172">#REF!</definedName>
    <definedName name="ixRange172_1">#REF!</definedName>
    <definedName name="ixRange173">#REF!</definedName>
    <definedName name="ixRange173_1">#REF!</definedName>
    <definedName name="ixRange174">#REF!</definedName>
    <definedName name="ixRange174_1">#REF!</definedName>
    <definedName name="ixRange175">#REF!</definedName>
    <definedName name="ixRange175_1">#REF!</definedName>
    <definedName name="ixRange176">#REF!</definedName>
    <definedName name="ixRange176_1">#REF!</definedName>
    <definedName name="ixRange177">#REF!</definedName>
    <definedName name="ixRange177_1">#REF!</definedName>
    <definedName name="ixRange178">#REF!</definedName>
    <definedName name="ixRange178_1">#REF!</definedName>
    <definedName name="ixRange179">#REF!</definedName>
    <definedName name="ixRange179_1">#REF!</definedName>
    <definedName name="ixRange18">#REF!</definedName>
    <definedName name="ixRange18_1">#REF!</definedName>
    <definedName name="ixRange180">#REF!</definedName>
    <definedName name="ixRange180_1">#REF!</definedName>
    <definedName name="ixRange181">#REF!</definedName>
    <definedName name="ixRange181_1">#REF!</definedName>
    <definedName name="ixRange182">#REF!</definedName>
    <definedName name="ixRange182_1">#REF!</definedName>
    <definedName name="ixRange183">#REF!</definedName>
    <definedName name="ixRange183_1">#REF!</definedName>
    <definedName name="ixRange184">#REF!</definedName>
    <definedName name="ixRange184_1">#REF!</definedName>
    <definedName name="ixRange185">#REF!</definedName>
    <definedName name="ixRange185_1">#REF!</definedName>
    <definedName name="ixRange186">#REF!</definedName>
    <definedName name="ixRange186_1">#REF!</definedName>
    <definedName name="ixRange187">#REF!</definedName>
    <definedName name="ixRange187_1">#REF!</definedName>
    <definedName name="ixRange188">#REF!</definedName>
    <definedName name="ixRange188_1">#REF!</definedName>
    <definedName name="ixRange189">#REF!</definedName>
    <definedName name="ixRange189_1">#REF!</definedName>
    <definedName name="ixRange19">#REF!</definedName>
    <definedName name="ixRange19_1">#REF!</definedName>
    <definedName name="ixRange190">#REF!</definedName>
    <definedName name="ixRange190_1">#REF!</definedName>
    <definedName name="ixRange191">#REF!</definedName>
    <definedName name="ixRange191_1">#REF!</definedName>
    <definedName name="ixRange192">#REF!</definedName>
    <definedName name="ixRange192_1">#REF!</definedName>
    <definedName name="ixRange193">#REF!</definedName>
    <definedName name="ixRange193_1">#REF!</definedName>
    <definedName name="ixRange194">#REF!</definedName>
    <definedName name="ixRange194_1">#REF!</definedName>
    <definedName name="ixRange195">#REF!</definedName>
    <definedName name="ixRange195_1">#REF!</definedName>
    <definedName name="ixRange196">#REF!</definedName>
    <definedName name="ixRange196_1">#REF!</definedName>
    <definedName name="ixRange197">#REF!</definedName>
    <definedName name="ixRange197_1">#REF!</definedName>
    <definedName name="ixRange198">#REF!</definedName>
    <definedName name="ixRange198_1">#REF!</definedName>
    <definedName name="ixRange199">#REF!</definedName>
    <definedName name="ixRange199_1">#REF!</definedName>
    <definedName name="ixRange2">#REF!</definedName>
    <definedName name="ixRange2_1">#REF!</definedName>
    <definedName name="ixRange20">#REF!</definedName>
    <definedName name="ixRange20_1">#REF!</definedName>
    <definedName name="ixRange200">#REF!</definedName>
    <definedName name="ixRange200_1">#REF!</definedName>
    <definedName name="ixRange201">#REF!</definedName>
    <definedName name="ixRange201_1">#REF!</definedName>
    <definedName name="ixRange202">#REF!</definedName>
    <definedName name="ixRange202_1">#REF!</definedName>
    <definedName name="ixRange203">#REF!</definedName>
    <definedName name="ixRange203_1">#REF!</definedName>
    <definedName name="ixRange204">#REF!</definedName>
    <definedName name="ixRange204_1">#REF!</definedName>
    <definedName name="ixRange205">#REF!</definedName>
    <definedName name="ixRange205_1">#REF!</definedName>
    <definedName name="ixRange206">#REF!</definedName>
    <definedName name="ixRange206_1">#REF!</definedName>
    <definedName name="ixRange207">#REF!</definedName>
    <definedName name="ixRange207_1">#REF!</definedName>
    <definedName name="ixRange208">#REF!</definedName>
    <definedName name="ixRange208_1">#REF!</definedName>
    <definedName name="ixRange209">#REF!</definedName>
    <definedName name="ixRange209_1">#REF!</definedName>
    <definedName name="ixRange21">#REF!</definedName>
    <definedName name="ixRange21_1">#REF!</definedName>
    <definedName name="ixRange210">#REF!</definedName>
    <definedName name="ixRange210_1">#REF!</definedName>
    <definedName name="ixRange211">#REF!</definedName>
    <definedName name="ixRange211_1">#REF!</definedName>
    <definedName name="ixRange212">#REF!</definedName>
    <definedName name="ixRange212_1">#REF!</definedName>
    <definedName name="ixRange213">#REF!</definedName>
    <definedName name="ixRange213_1">#REF!</definedName>
    <definedName name="ixRange214">#REF!</definedName>
    <definedName name="ixRange214_1">#REF!</definedName>
    <definedName name="ixRange215">#REF!</definedName>
    <definedName name="ixRange215_1">#REF!</definedName>
    <definedName name="ixRange216">#REF!</definedName>
    <definedName name="ixRange216_1">#REF!</definedName>
    <definedName name="ixRange217">#REF!</definedName>
    <definedName name="ixRange217_1">#REF!</definedName>
    <definedName name="ixRange218">#REF!</definedName>
    <definedName name="ixRange218_1">#REF!</definedName>
    <definedName name="ixRange219">#REF!</definedName>
    <definedName name="ixRange219_1">#REF!</definedName>
    <definedName name="ixRange22">#REF!</definedName>
    <definedName name="ixRange22_1">#REF!</definedName>
    <definedName name="ixRange220">#REF!</definedName>
    <definedName name="ixRange220_1">#REF!</definedName>
    <definedName name="ixRange221">#REF!</definedName>
    <definedName name="ixRange221_1">#REF!</definedName>
    <definedName name="ixRange222">#REF!</definedName>
    <definedName name="ixRange222_1">#REF!</definedName>
    <definedName name="ixRange223">#REF!</definedName>
    <definedName name="ixRange223_1">#REF!</definedName>
    <definedName name="ixRange224">#REF!</definedName>
    <definedName name="ixRange224_1">#REF!</definedName>
    <definedName name="ixRange225">#REF!</definedName>
    <definedName name="ixRange225_1">#REF!</definedName>
    <definedName name="ixRange226">#REF!</definedName>
    <definedName name="ixRange226_1">#REF!</definedName>
    <definedName name="ixRange227">#REF!</definedName>
    <definedName name="ixRange227_1">#REF!</definedName>
    <definedName name="ixRange228">#REF!</definedName>
    <definedName name="ixRange228_1">#REF!</definedName>
    <definedName name="ixRange229">#REF!</definedName>
    <definedName name="ixRange229_1">#REF!</definedName>
    <definedName name="ixRange23">#REF!</definedName>
    <definedName name="ixRange23_1">#REF!</definedName>
    <definedName name="ixRange230">#REF!</definedName>
    <definedName name="ixRange230_1">#REF!</definedName>
    <definedName name="ixRange231">#REF!</definedName>
    <definedName name="ixRange231_1">#REF!</definedName>
    <definedName name="ixRange232">#REF!</definedName>
    <definedName name="ixRange232_1">#REF!</definedName>
    <definedName name="ixRange233">#REF!</definedName>
    <definedName name="ixRange233_1">#REF!</definedName>
    <definedName name="ixRange234">#REF!</definedName>
    <definedName name="ixRange234_1">#REF!</definedName>
    <definedName name="ixRange235">#REF!</definedName>
    <definedName name="ixRange235_1">#REF!</definedName>
    <definedName name="ixRange236">#REF!</definedName>
    <definedName name="ixRange236_1">#REF!</definedName>
    <definedName name="ixRange237">#REF!</definedName>
    <definedName name="ixRange237_1">#REF!</definedName>
    <definedName name="ixRange238">#REF!</definedName>
    <definedName name="ixRange238_1">#REF!</definedName>
    <definedName name="ixRange239">#REF!</definedName>
    <definedName name="ixRange239_1">#REF!</definedName>
    <definedName name="ixRange24">#REF!</definedName>
    <definedName name="ixRange24_1">#REF!</definedName>
    <definedName name="ixRange240">#REF!</definedName>
    <definedName name="ixRange240_1">#REF!</definedName>
    <definedName name="ixRange241">#REF!</definedName>
    <definedName name="ixRange241_1">#REF!</definedName>
    <definedName name="ixRange242">#REF!</definedName>
    <definedName name="ixRange242_1">#REF!</definedName>
    <definedName name="ixRange243">#REF!</definedName>
    <definedName name="ixRange243_1">#REF!</definedName>
    <definedName name="ixRange244">#REF!</definedName>
    <definedName name="ixRange244_1">#REF!</definedName>
    <definedName name="ixRange245">#REF!</definedName>
    <definedName name="ixRange245_1">#REF!</definedName>
    <definedName name="ixRange246">#REF!</definedName>
    <definedName name="ixRange246_1">#REF!</definedName>
    <definedName name="ixRange247">#REF!</definedName>
    <definedName name="ixRange247_1">#REF!</definedName>
    <definedName name="ixRange248">#REF!</definedName>
    <definedName name="ixRange248_1">#REF!</definedName>
    <definedName name="ixRange249">#REF!</definedName>
    <definedName name="ixRange249_1">#REF!</definedName>
    <definedName name="ixRange25">#REF!</definedName>
    <definedName name="ixRange25_1">#REF!</definedName>
    <definedName name="ixRange250">#REF!</definedName>
    <definedName name="ixRange250_1">#REF!</definedName>
    <definedName name="ixRange251">#REF!</definedName>
    <definedName name="ixRange251_1">#REF!</definedName>
    <definedName name="ixRange252">#REF!</definedName>
    <definedName name="ixRange252_1">#REF!</definedName>
    <definedName name="ixRange253">#REF!</definedName>
    <definedName name="ixRange253_1">#REF!</definedName>
    <definedName name="ixRange254">#REF!</definedName>
    <definedName name="ixRange254_1">#REF!</definedName>
    <definedName name="ixRange255">#REF!</definedName>
    <definedName name="ixRange255_1">#REF!</definedName>
    <definedName name="ixRange256">#REF!</definedName>
    <definedName name="ixRange256_1">#REF!</definedName>
    <definedName name="ixRange257">#REF!</definedName>
    <definedName name="ixRange257_1">#REF!</definedName>
    <definedName name="ixRange258">#REF!</definedName>
    <definedName name="ixRange258_1">#REF!</definedName>
    <definedName name="ixRange259">#REF!</definedName>
    <definedName name="ixRange259_1">#REF!</definedName>
    <definedName name="ixRange26">#REF!</definedName>
    <definedName name="ixRange26_1">#REF!</definedName>
    <definedName name="ixRange260">#REF!</definedName>
    <definedName name="ixRange260_1">#REF!</definedName>
    <definedName name="ixRange261">#REF!</definedName>
    <definedName name="ixRange261_1">#REF!</definedName>
    <definedName name="ixRange262">#REF!</definedName>
    <definedName name="ixRange262_1">#REF!</definedName>
    <definedName name="ixRange263">#REF!</definedName>
    <definedName name="ixRange263_1">#REF!</definedName>
    <definedName name="ixRange264">#REF!</definedName>
    <definedName name="ixRange264_1">#REF!</definedName>
    <definedName name="ixRange265">#REF!</definedName>
    <definedName name="ixRange265_1">#REF!</definedName>
    <definedName name="ixRange266">#REF!</definedName>
    <definedName name="ixRange266_1">#REF!</definedName>
    <definedName name="ixRange267">#REF!</definedName>
    <definedName name="ixRange267_1">#REF!</definedName>
    <definedName name="ixRange268">#REF!</definedName>
    <definedName name="ixRange268_1">#REF!</definedName>
    <definedName name="ixRange269">#REF!</definedName>
    <definedName name="ixRange269_1">#REF!</definedName>
    <definedName name="ixRange27">#REF!</definedName>
    <definedName name="ixRange27_1">#REF!</definedName>
    <definedName name="ixRange270">#REF!</definedName>
    <definedName name="ixRange270_1">#REF!</definedName>
    <definedName name="ixRange271">#REF!</definedName>
    <definedName name="ixRange271_1">#REF!</definedName>
    <definedName name="ixRange272">#REF!</definedName>
    <definedName name="ixRange272_1">#REF!</definedName>
    <definedName name="ixRange273">#REF!</definedName>
    <definedName name="ixRange273_1">#REF!</definedName>
    <definedName name="ixRange274">#REF!</definedName>
    <definedName name="ixRange274_1">#REF!</definedName>
    <definedName name="ixRange275">#REF!</definedName>
    <definedName name="ixRange275_1">#REF!</definedName>
    <definedName name="ixRange276">#REF!</definedName>
    <definedName name="ixRange276_1">#REF!</definedName>
    <definedName name="ixRange277">#REF!</definedName>
    <definedName name="ixRange277_1">#REF!</definedName>
    <definedName name="ixRange278">#REF!</definedName>
    <definedName name="ixRange278_1">#REF!</definedName>
    <definedName name="ixRange279">#REF!</definedName>
    <definedName name="ixRange279_1">#REF!</definedName>
    <definedName name="ixRange28">#REF!</definedName>
    <definedName name="ixRange28_1">#REF!</definedName>
    <definedName name="ixRange280">#REF!</definedName>
    <definedName name="ixRange280_1">#REF!</definedName>
    <definedName name="ixRange281">#REF!</definedName>
    <definedName name="ixRange281_1">#REF!</definedName>
    <definedName name="ixRange282">#REF!</definedName>
    <definedName name="ixRange282_1">#REF!</definedName>
    <definedName name="ixRange283">#REF!</definedName>
    <definedName name="ixRange283_1">#REF!</definedName>
    <definedName name="ixRange284">#REF!</definedName>
    <definedName name="ixRange284_1">#REF!</definedName>
    <definedName name="ixRange285">#REF!</definedName>
    <definedName name="ixRange285_1">#REF!</definedName>
    <definedName name="ixRange286">#REF!</definedName>
    <definedName name="ixRange286_1">#REF!</definedName>
    <definedName name="ixRange287">#REF!</definedName>
    <definedName name="ixRange287_1">#REF!</definedName>
    <definedName name="ixRange288">#REF!</definedName>
    <definedName name="ixRange288_1">#REF!</definedName>
    <definedName name="ixRange289">#REF!</definedName>
    <definedName name="ixRange289_1">#REF!</definedName>
    <definedName name="ixRange29">#REF!</definedName>
    <definedName name="ixRange29_1">#REF!</definedName>
    <definedName name="ixRange290">#REF!</definedName>
    <definedName name="ixRange290_1">#REF!</definedName>
    <definedName name="ixRange291">#REF!</definedName>
    <definedName name="ixRange291_1">#REF!</definedName>
    <definedName name="ixRange292">#REF!</definedName>
    <definedName name="ixRange292_1">#REF!</definedName>
    <definedName name="ixRange293">#REF!</definedName>
    <definedName name="ixRange293_1">#REF!</definedName>
    <definedName name="ixRange294">#REF!</definedName>
    <definedName name="ixRange294_1">#REF!</definedName>
    <definedName name="ixRange295">#REF!</definedName>
    <definedName name="ixRange295_1">#REF!</definedName>
    <definedName name="ixRange296">#REF!</definedName>
    <definedName name="ixRange296_1">#REF!</definedName>
    <definedName name="ixRange297">#REF!</definedName>
    <definedName name="ixRange297_1">#REF!</definedName>
    <definedName name="ixRange298">#REF!</definedName>
    <definedName name="ixRange298_1">#REF!</definedName>
    <definedName name="ixRange299">#REF!</definedName>
    <definedName name="ixRange299_1">#REF!</definedName>
    <definedName name="ixRange3">#REF!</definedName>
    <definedName name="ixRange3_1">#REF!</definedName>
    <definedName name="ixRange30">#REF!</definedName>
    <definedName name="ixRange30_1">#REF!</definedName>
    <definedName name="ixRange300">#REF!</definedName>
    <definedName name="ixRange300_1">#REF!</definedName>
    <definedName name="ixRange301">#REF!</definedName>
    <definedName name="ixRange301_1">#REF!</definedName>
    <definedName name="ixRange302">#REF!</definedName>
    <definedName name="ixRange302_1">#REF!</definedName>
    <definedName name="ixRange303">#REF!</definedName>
    <definedName name="ixRange303_1">#REF!</definedName>
    <definedName name="ixRange304">#REF!</definedName>
    <definedName name="ixRange304_1">#REF!</definedName>
    <definedName name="ixRange305">#REF!</definedName>
    <definedName name="ixRange305_1">#REF!</definedName>
    <definedName name="ixRange306">#REF!</definedName>
    <definedName name="ixRange306_1">#REF!</definedName>
    <definedName name="ixRange307">#REF!</definedName>
    <definedName name="ixRange307_1">#REF!</definedName>
    <definedName name="ixRange308">#REF!</definedName>
    <definedName name="ixRange308_1">#REF!</definedName>
    <definedName name="ixRange309">#REF!</definedName>
    <definedName name="ixRange309_1">#REF!</definedName>
    <definedName name="ixRange31">#REF!</definedName>
    <definedName name="ixRange31_1">#REF!</definedName>
    <definedName name="ixRange310">#REF!</definedName>
    <definedName name="ixRange310_1">#REF!</definedName>
    <definedName name="ixRange311">#REF!</definedName>
    <definedName name="ixRange311_1">#REF!</definedName>
    <definedName name="ixRange312">#REF!</definedName>
    <definedName name="ixRange312_1">#REF!</definedName>
    <definedName name="ixRange313">#REF!</definedName>
    <definedName name="ixRange313_1">#REF!</definedName>
    <definedName name="ixRange314">#REF!</definedName>
    <definedName name="ixRange314_1">#REF!</definedName>
    <definedName name="ixRange315">#REF!</definedName>
    <definedName name="ixRange315_1">#REF!</definedName>
    <definedName name="ixRange316">#REF!</definedName>
    <definedName name="ixRange316_1">#REF!</definedName>
    <definedName name="ixRange317">#REF!</definedName>
    <definedName name="ixRange317_1">#REF!</definedName>
    <definedName name="ixRange318">#REF!</definedName>
    <definedName name="ixRange318_1">#REF!</definedName>
    <definedName name="ixRange319">#REF!</definedName>
    <definedName name="ixRange319_1">#REF!</definedName>
    <definedName name="ixRange32">#REF!</definedName>
    <definedName name="ixRange32_1">#REF!</definedName>
    <definedName name="ixRange320">#REF!</definedName>
    <definedName name="ixRange320_1">#REF!</definedName>
    <definedName name="ixRange321">#REF!</definedName>
    <definedName name="ixRange321_1">#REF!</definedName>
    <definedName name="ixRange322">#REF!</definedName>
    <definedName name="ixRange322_1">#REF!</definedName>
    <definedName name="ixRange323">#REF!</definedName>
    <definedName name="ixRange323_1">#REF!</definedName>
    <definedName name="ixRange324">#REF!</definedName>
    <definedName name="ixRange324_1">#REF!</definedName>
    <definedName name="ixRange325">#REF!</definedName>
    <definedName name="ixRange325_1">#REF!</definedName>
    <definedName name="ixRange326">#REF!</definedName>
    <definedName name="ixRange326_1">#REF!</definedName>
    <definedName name="ixRange327">#REF!</definedName>
    <definedName name="ixRange327_1">#REF!</definedName>
    <definedName name="ixRange328">#REF!</definedName>
    <definedName name="ixRange328_1">#REF!</definedName>
    <definedName name="ixRange329">#REF!</definedName>
    <definedName name="ixRange329_1">#REF!</definedName>
    <definedName name="ixRange33">#REF!</definedName>
    <definedName name="ixRange33_1">#REF!</definedName>
    <definedName name="ixRange330">#REF!</definedName>
    <definedName name="ixRange330_1">#REF!</definedName>
    <definedName name="ixRange331">#REF!</definedName>
    <definedName name="ixRange331_1">#REF!</definedName>
    <definedName name="ixRange332">#REF!</definedName>
    <definedName name="ixRange332_1">#REF!</definedName>
    <definedName name="ixRange333">#REF!</definedName>
    <definedName name="ixRange333_1">#REF!</definedName>
    <definedName name="ixRange334">#REF!</definedName>
    <definedName name="ixRange334_1">#REF!</definedName>
    <definedName name="ixRange335">#REF!</definedName>
    <definedName name="ixRange335_1">#REF!</definedName>
    <definedName name="ixRange336">#REF!</definedName>
    <definedName name="ixRange336_1">#REF!</definedName>
    <definedName name="ixRange337">#REF!</definedName>
    <definedName name="ixRange337_1">#REF!</definedName>
    <definedName name="ixRange338">#REF!</definedName>
    <definedName name="ixRange338_1">#REF!</definedName>
    <definedName name="ixRange339">#REF!</definedName>
    <definedName name="ixRange339_1">#REF!</definedName>
    <definedName name="ixRange34">#REF!</definedName>
    <definedName name="ixRange34_1">#REF!</definedName>
    <definedName name="ixRange340">#REF!</definedName>
    <definedName name="ixRange340_1">#REF!</definedName>
    <definedName name="ixRange341">#REF!</definedName>
    <definedName name="ixRange341_1">#REF!</definedName>
    <definedName name="ixRange342">#REF!</definedName>
    <definedName name="ixRange342_1">#REF!</definedName>
    <definedName name="ixRange343">#REF!</definedName>
    <definedName name="ixRange343_1">#REF!</definedName>
    <definedName name="ixRange344">#REF!</definedName>
    <definedName name="ixRange344_1">#REF!</definedName>
    <definedName name="ixRange345">#REF!</definedName>
    <definedName name="ixRange345_1">#REF!</definedName>
    <definedName name="ixRange346">#REF!</definedName>
    <definedName name="ixRange346_1">#REF!</definedName>
    <definedName name="ixRange347">#REF!</definedName>
    <definedName name="ixRange347_1">#REF!</definedName>
    <definedName name="ixRange348">#REF!</definedName>
    <definedName name="ixRange348_1">#REF!</definedName>
    <definedName name="ixRange349">#REF!</definedName>
    <definedName name="ixRange349_1">#REF!</definedName>
    <definedName name="ixRange35">#REF!</definedName>
    <definedName name="ixRange35_1">#REF!</definedName>
    <definedName name="ixRange350">#REF!</definedName>
    <definedName name="ixRange350_1">#REF!</definedName>
    <definedName name="ixRange351">#REF!</definedName>
    <definedName name="ixRange351_1">#REF!</definedName>
    <definedName name="ixRange352">#REF!</definedName>
    <definedName name="ixRange352_1">#REF!</definedName>
    <definedName name="ixRange353">#REF!</definedName>
    <definedName name="ixRange353_1">#REF!</definedName>
    <definedName name="ixRange354">#REF!</definedName>
    <definedName name="ixRange354_1">#REF!</definedName>
    <definedName name="ixRange355">#REF!</definedName>
    <definedName name="ixRange355_1">#REF!</definedName>
    <definedName name="ixRange356">#REF!</definedName>
    <definedName name="ixRange356_1">#REF!</definedName>
    <definedName name="ixRange357">#REF!</definedName>
    <definedName name="ixRange357_1">#REF!</definedName>
    <definedName name="ixRange358">#REF!</definedName>
    <definedName name="ixRange358_1">#REF!</definedName>
    <definedName name="ixRange359">#REF!</definedName>
    <definedName name="ixRange359_1">#REF!</definedName>
    <definedName name="ixRange36">#REF!</definedName>
    <definedName name="ixRange36_1">#REF!</definedName>
    <definedName name="ixRange360">#REF!</definedName>
    <definedName name="ixRange360_1">#REF!</definedName>
    <definedName name="ixRange361">#REF!</definedName>
    <definedName name="ixRange361_1">#REF!</definedName>
    <definedName name="ixRange362">#REF!</definedName>
    <definedName name="ixRange362_1">#REF!</definedName>
    <definedName name="ixRange363">#REF!</definedName>
    <definedName name="ixRange363_1">#REF!</definedName>
    <definedName name="ixRange364">#REF!</definedName>
    <definedName name="ixRange364_1">#REF!</definedName>
    <definedName name="ixRange365">#REF!</definedName>
    <definedName name="ixRange365_1">#REF!</definedName>
    <definedName name="ixRange366">#REF!</definedName>
    <definedName name="ixRange366_1">#REF!</definedName>
    <definedName name="ixRange367">#REF!</definedName>
    <definedName name="ixRange367_1">#REF!</definedName>
    <definedName name="ixRange368">#REF!</definedName>
    <definedName name="ixRange368_1">#REF!</definedName>
    <definedName name="ixRange369">#REF!</definedName>
    <definedName name="ixRange369_1">#REF!</definedName>
    <definedName name="ixRange37">#REF!</definedName>
    <definedName name="ixRange37_1">#REF!</definedName>
    <definedName name="ixRange370">#REF!</definedName>
    <definedName name="ixRange370_1">#REF!</definedName>
    <definedName name="ixRange371">#REF!</definedName>
    <definedName name="ixRange371_1">#REF!</definedName>
    <definedName name="ixRange372">#REF!</definedName>
    <definedName name="ixRange372_1">#REF!</definedName>
    <definedName name="ixRange373">#REF!</definedName>
    <definedName name="ixRange373_1">#REF!</definedName>
    <definedName name="ixRange374">#REF!</definedName>
    <definedName name="ixRange374_1">#REF!</definedName>
    <definedName name="ixRange375">#REF!</definedName>
    <definedName name="ixRange375_1">#REF!</definedName>
    <definedName name="ixRange376">#REF!</definedName>
    <definedName name="ixRange376_1">#REF!</definedName>
    <definedName name="ixRange377">#REF!</definedName>
    <definedName name="ixRange377_1">#REF!</definedName>
    <definedName name="ixRange378">#REF!</definedName>
    <definedName name="ixRange378_1">#REF!</definedName>
    <definedName name="ixRange379">#REF!</definedName>
    <definedName name="ixRange379_1">#REF!</definedName>
    <definedName name="ixRange38">#REF!</definedName>
    <definedName name="ixRange38_1">#REF!</definedName>
    <definedName name="ixRange380">#REF!</definedName>
    <definedName name="ixRange380_1">#REF!</definedName>
    <definedName name="ixRange381">#REF!</definedName>
    <definedName name="ixRange381_1">#REF!</definedName>
    <definedName name="ixRange382">#REF!</definedName>
    <definedName name="ixRange382_1">#REF!</definedName>
    <definedName name="ixRange383">#REF!</definedName>
    <definedName name="ixRange383_1">#REF!</definedName>
    <definedName name="ixRange384">#REF!</definedName>
    <definedName name="ixRange384_1">#REF!</definedName>
    <definedName name="ixRange385">#REF!</definedName>
    <definedName name="ixRange385_1">#REF!</definedName>
    <definedName name="ixRange386">#REF!</definedName>
    <definedName name="ixRange386_1">#REF!</definedName>
    <definedName name="ixRange387">#REF!</definedName>
    <definedName name="ixRange387_1">#REF!</definedName>
    <definedName name="ixRange388">#REF!</definedName>
    <definedName name="ixRange388_1">#REF!</definedName>
    <definedName name="ixRange389">#REF!</definedName>
    <definedName name="ixRange389_1">#REF!</definedName>
    <definedName name="ixRange39">#REF!</definedName>
    <definedName name="ixRange39_1">#REF!</definedName>
    <definedName name="ixRange390">#REF!</definedName>
    <definedName name="ixRange390_1">#REF!</definedName>
    <definedName name="ixRange391">#REF!</definedName>
    <definedName name="ixRange391_1">#REF!</definedName>
    <definedName name="ixRange392">#REF!</definedName>
    <definedName name="ixRange392_1">#REF!</definedName>
    <definedName name="ixRange393">#REF!</definedName>
    <definedName name="ixRange393_1">#REF!</definedName>
    <definedName name="ixRange394">#REF!</definedName>
    <definedName name="ixRange394_1">#REF!</definedName>
    <definedName name="ixRange395">#REF!</definedName>
    <definedName name="ixRange395_1">#REF!</definedName>
    <definedName name="ixRange396">#REF!</definedName>
    <definedName name="ixRange396_1">#REF!</definedName>
    <definedName name="ixRange397">#REF!</definedName>
    <definedName name="ixRange397_1">#REF!</definedName>
    <definedName name="ixRange398">#REF!</definedName>
    <definedName name="ixRange398_1">#REF!</definedName>
    <definedName name="ixRange399">#REF!</definedName>
    <definedName name="ixRange399_1">#REF!</definedName>
    <definedName name="ixRange4">#REF!</definedName>
    <definedName name="ixRange4_1">#REF!</definedName>
    <definedName name="ixRange40">#REF!</definedName>
    <definedName name="ixRange40_1">#REF!</definedName>
    <definedName name="ixRange400">#REF!</definedName>
    <definedName name="ixRange400_1">#REF!</definedName>
    <definedName name="ixRange401">#REF!</definedName>
    <definedName name="ixRange401_1">#REF!</definedName>
    <definedName name="ixRange402">#REF!</definedName>
    <definedName name="ixRange402_1">#REF!</definedName>
    <definedName name="ixRange403">#REF!</definedName>
    <definedName name="ixRange403_1">#REF!</definedName>
    <definedName name="ixRange404">#REF!</definedName>
    <definedName name="ixRange404_1">#REF!</definedName>
    <definedName name="ixRange405">#REF!</definedName>
    <definedName name="ixRange405_1">#REF!</definedName>
    <definedName name="ixRange406">#REF!</definedName>
    <definedName name="ixRange406_1">#REF!</definedName>
    <definedName name="ixRange407">#REF!</definedName>
    <definedName name="ixRange407_1">#REF!</definedName>
    <definedName name="ixRange408">#REF!</definedName>
    <definedName name="ixRange408_1">#REF!</definedName>
    <definedName name="ixRange409">#REF!</definedName>
    <definedName name="ixRange409_1">#REF!</definedName>
    <definedName name="ixRange41">#REF!</definedName>
    <definedName name="ixRange41_1">#REF!</definedName>
    <definedName name="ixRange410">#REF!</definedName>
    <definedName name="ixRange410_1">#REF!</definedName>
    <definedName name="ixRange411">#REF!</definedName>
    <definedName name="ixRange411_1">#REF!</definedName>
    <definedName name="ixRange412">#REF!</definedName>
    <definedName name="ixRange412_1">#REF!</definedName>
    <definedName name="ixRange413">#REF!</definedName>
    <definedName name="ixRange413_1">#REF!</definedName>
    <definedName name="ixRange414">#REF!</definedName>
    <definedName name="ixRange414_1">#REF!</definedName>
    <definedName name="ixRange415">#REF!</definedName>
    <definedName name="ixRange415_1">#REF!</definedName>
    <definedName name="ixRange416">#REF!</definedName>
    <definedName name="ixRange416_1">#REF!</definedName>
    <definedName name="ixRange417">#REF!</definedName>
    <definedName name="ixRange417_1">#REF!</definedName>
    <definedName name="ixRange418">#REF!</definedName>
    <definedName name="ixRange418_1">#REF!</definedName>
    <definedName name="ixRange419">#REF!</definedName>
    <definedName name="ixRange419_1">#REF!</definedName>
    <definedName name="ixRange42">#REF!</definedName>
    <definedName name="ixRange42_1">#REF!</definedName>
    <definedName name="ixRange420">#REF!</definedName>
    <definedName name="ixRange420_1">#REF!</definedName>
    <definedName name="ixRange421">#REF!</definedName>
    <definedName name="ixRange421_1">#REF!</definedName>
    <definedName name="ixRange422">#REF!</definedName>
    <definedName name="ixRange422_1">#REF!</definedName>
    <definedName name="ixRange423">#REF!</definedName>
    <definedName name="ixRange423_1">#REF!</definedName>
    <definedName name="ixRange424">#REF!</definedName>
    <definedName name="ixRange424_1">#REF!</definedName>
    <definedName name="ixRange425">#REF!</definedName>
    <definedName name="ixRange425_1">#REF!</definedName>
    <definedName name="ixRange426">#REF!</definedName>
    <definedName name="ixRange426_1">#REF!</definedName>
    <definedName name="ixRange427">#REF!</definedName>
    <definedName name="ixRange427_1">#REF!</definedName>
    <definedName name="ixRange428">#REF!</definedName>
    <definedName name="ixRange428_1">#REF!</definedName>
    <definedName name="ixRange429">#REF!</definedName>
    <definedName name="ixRange429_1">#REF!</definedName>
    <definedName name="ixRange43">#REF!</definedName>
    <definedName name="ixRange43_1">#REF!</definedName>
    <definedName name="ixRange430">#REF!</definedName>
    <definedName name="ixRange430_1">#REF!</definedName>
    <definedName name="ixRange431">#REF!</definedName>
    <definedName name="ixRange431_1">#REF!</definedName>
    <definedName name="ixRange432">#REF!</definedName>
    <definedName name="ixRange432_1">#REF!</definedName>
    <definedName name="ixRange433">#REF!</definedName>
    <definedName name="ixRange433_1">#REF!</definedName>
    <definedName name="ixRange434">#REF!</definedName>
    <definedName name="ixRange434_1">#REF!</definedName>
    <definedName name="ixRange435">#REF!</definedName>
    <definedName name="ixRange435_1">#REF!</definedName>
    <definedName name="ixRange436">#REF!</definedName>
    <definedName name="ixRange436_1">#REF!</definedName>
    <definedName name="ixRange437">#REF!</definedName>
    <definedName name="ixRange437_1">#REF!</definedName>
    <definedName name="ixRange438">#REF!</definedName>
    <definedName name="ixRange438_1">#REF!</definedName>
    <definedName name="ixRange439">#REF!</definedName>
    <definedName name="ixRange439_1">#REF!</definedName>
    <definedName name="ixRange44">#REF!</definedName>
    <definedName name="ixRange44_1">#REF!</definedName>
    <definedName name="ixRange440">#REF!</definedName>
    <definedName name="ixRange440_1">#REF!</definedName>
    <definedName name="ixRange441">#REF!</definedName>
    <definedName name="ixRange441_1">#REF!</definedName>
    <definedName name="ixRange442">#REF!</definedName>
    <definedName name="ixRange442_1">#REF!</definedName>
    <definedName name="ixRange443">#REF!</definedName>
    <definedName name="ixRange443_1">#REF!</definedName>
    <definedName name="ixRange444">#REF!</definedName>
    <definedName name="ixRange444_1">#REF!</definedName>
    <definedName name="ixRange445">#REF!</definedName>
    <definedName name="ixRange445_1">#REF!</definedName>
    <definedName name="ixRange446">#REF!</definedName>
    <definedName name="ixRange446_1">#REF!</definedName>
    <definedName name="ixRange447">#REF!</definedName>
    <definedName name="ixRange447_1">#REF!</definedName>
    <definedName name="ixRange448">#REF!</definedName>
    <definedName name="ixRange448_1">#REF!</definedName>
    <definedName name="ixRange449">#REF!</definedName>
    <definedName name="ixRange449_1">#REF!</definedName>
    <definedName name="ixRange45">#REF!</definedName>
    <definedName name="ixRange45_1">#REF!</definedName>
    <definedName name="ixRange450">#REF!</definedName>
    <definedName name="ixRange450_1">#REF!</definedName>
    <definedName name="ixRange451">#REF!</definedName>
    <definedName name="ixRange451_1">#REF!</definedName>
    <definedName name="ixRange452">#REF!</definedName>
    <definedName name="ixRange452_1">#REF!</definedName>
    <definedName name="ixRange453">#REF!</definedName>
    <definedName name="ixRange453_1">#REF!</definedName>
    <definedName name="ixRange454">#REF!</definedName>
    <definedName name="ixRange454_1">#REF!</definedName>
    <definedName name="ixRange455">#REF!</definedName>
    <definedName name="ixRange455_1">#REF!</definedName>
    <definedName name="ixRange456">#REF!</definedName>
    <definedName name="ixRange456_1">#REF!</definedName>
    <definedName name="ixRange457">#REF!</definedName>
    <definedName name="ixRange457_1">#REF!</definedName>
    <definedName name="ixRange458">#REF!</definedName>
    <definedName name="ixRange458_1">#REF!</definedName>
    <definedName name="ixRange459">#REF!</definedName>
    <definedName name="ixRange459_1">#REF!</definedName>
    <definedName name="ixRange46">#REF!</definedName>
    <definedName name="ixRange46_1">#REF!</definedName>
    <definedName name="ixRange460">#REF!</definedName>
    <definedName name="ixRange460_1">#REF!</definedName>
    <definedName name="ixRange461">#REF!</definedName>
    <definedName name="ixRange461_1">#REF!</definedName>
    <definedName name="ixRange462">#REF!</definedName>
    <definedName name="ixRange462_1">#REF!</definedName>
    <definedName name="ixRange463">#REF!</definedName>
    <definedName name="ixRange463_1">#REF!</definedName>
    <definedName name="ixRange464">#REF!</definedName>
    <definedName name="ixRange464_1">#REF!</definedName>
    <definedName name="ixRange465">#REF!</definedName>
    <definedName name="ixRange465_1">#REF!</definedName>
    <definedName name="ixRange466">#REF!</definedName>
    <definedName name="ixRange466_1">#REF!</definedName>
    <definedName name="ixRange467">#REF!</definedName>
    <definedName name="ixRange467_1">#REF!</definedName>
    <definedName name="ixRange468">#REF!</definedName>
    <definedName name="ixRange468_1">#REF!</definedName>
    <definedName name="ixRange469">#REF!</definedName>
    <definedName name="ixRange469_1">#REF!</definedName>
    <definedName name="ixRange47">#REF!</definedName>
    <definedName name="ixRange47_1">#REF!</definedName>
    <definedName name="ixRange470">#REF!</definedName>
    <definedName name="ixRange470_1">#REF!</definedName>
    <definedName name="ixRange471">#REF!</definedName>
    <definedName name="ixRange471_1">#REF!</definedName>
    <definedName name="ixRange472">#REF!</definedName>
    <definedName name="ixRange472_1">#REF!</definedName>
    <definedName name="ixRange473">#REF!</definedName>
    <definedName name="ixRange473_1">#REF!</definedName>
    <definedName name="ixRange474">#REF!</definedName>
    <definedName name="ixRange474_1">#REF!</definedName>
    <definedName name="ixRange475">#REF!</definedName>
    <definedName name="ixRange475_1">#REF!</definedName>
    <definedName name="ixRange476">#REF!</definedName>
    <definedName name="ixRange476_1">#REF!</definedName>
    <definedName name="ixRange477">#REF!</definedName>
    <definedName name="ixRange477_1">#REF!</definedName>
    <definedName name="ixRange478">#REF!</definedName>
    <definedName name="ixRange478_1">#REF!</definedName>
    <definedName name="ixRange479">#REF!</definedName>
    <definedName name="ixRange479_1">#REF!</definedName>
    <definedName name="ixRange48">#REF!</definedName>
    <definedName name="ixRange48_1">#REF!</definedName>
    <definedName name="ixRange480">#REF!</definedName>
    <definedName name="ixRange480_1">#REF!</definedName>
    <definedName name="ixRange481">#REF!</definedName>
    <definedName name="ixRange481_1">#REF!</definedName>
    <definedName name="ixRange482">#REF!</definedName>
    <definedName name="ixRange482_1">#REF!</definedName>
    <definedName name="ixRange483">#REF!</definedName>
    <definedName name="ixRange483_1">#REF!</definedName>
    <definedName name="ixRange484">#REF!</definedName>
    <definedName name="ixRange484_1">#REF!</definedName>
    <definedName name="ixRange485">#REF!</definedName>
    <definedName name="ixRange485_1">#REF!</definedName>
    <definedName name="ixRange486">#REF!</definedName>
    <definedName name="ixRange486_1">#REF!</definedName>
    <definedName name="ixRange487">#REF!</definedName>
    <definedName name="ixRange487_1">#REF!</definedName>
    <definedName name="ixRange488">#REF!</definedName>
    <definedName name="ixRange488_1">#REF!</definedName>
    <definedName name="ixRange489">#REF!</definedName>
    <definedName name="ixRange489_1">#REF!</definedName>
    <definedName name="ixRange49">#REF!</definedName>
    <definedName name="ixRange49_1">#REF!</definedName>
    <definedName name="ixRange490">#REF!</definedName>
    <definedName name="ixRange490_1">#REF!</definedName>
    <definedName name="ixRange491">#REF!</definedName>
    <definedName name="ixRange491_1">#REF!</definedName>
    <definedName name="ixRange492">#REF!</definedName>
    <definedName name="ixRange492_1">#REF!</definedName>
    <definedName name="ixRange493">#REF!</definedName>
    <definedName name="ixRange493_1">#REF!</definedName>
    <definedName name="ixRange494">#REF!</definedName>
    <definedName name="ixRange494_1">#REF!</definedName>
    <definedName name="ixRange495">#REF!</definedName>
    <definedName name="ixRange495_1">#REF!</definedName>
    <definedName name="ixRange496">#REF!</definedName>
    <definedName name="ixRange496_1">#REF!</definedName>
    <definedName name="ixRange497">#REF!</definedName>
    <definedName name="ixRange497_1">#REF!</definedName>
    <definedName name="ixRange498">#REF!</definedName>
    <definedName name="ixRange498_1">#REF!</definedName>
    <definedName name="ixRange499">#REF!</definedName>
    <definedName name="ixRange499_1">#REF!</definedName>
    <definedName name="ixRange5">#REF!</definedName>
    <definedName name="ixRange5_1">#REF!</definedName>
    <definedName name="ixRange50">#REF!</definedName>
    <definedName name="ixRange50_1">#REF!</definedName>
    <definedName name="ixRange500">#REF!</definedName>
    <definedName name="ixRange500_1">#REF!</definedName>
    <definedName name="ixRange501">#REF!</definedName>
    <definedName name="ixRange501_1">#REF!</definedName>
    <definedName name="ixRange502">#REF!</definedName>
    <definedName name="ixRange502_1">#REF!</definedName>
    <definedName name="ixRange503">#REF!</definedName>
    <definedName name="ixRange503_1">#REF!</definedName>
    <definedName name="ixRange504">#REF!</definedName>
    <definedName name="ixRange504_1">#REF!</definedName>
    <definedName name="ixRange505">#REF!</definedName>
    <definedName name="ixRange505_1">#REF!</definedName>
    <definedName name="ixRange506">#REF!</definedName>
    <definedName name="ixRange506_1">#REF!</definedName>
    <definedName name="ixRange507">#REF!</definedName>
    <definedName name="ixRange507_1">#REF!</definedName>
    <definedName name="ixRange508">#REF!</definedName>
    <definedName name="ixRange508_1">#REF!</definedName>
    <definedName name="ixRange509">#REF!</definedName>
    <definedName name="ixRange509_1">#REF!</definedName>
    <definedName name="ixRange51">#REF!</definedName>
    <definedName name="ixRange51_1">#REF!</definedName>
    <definedName name="ixRange510">#REF!</definedName>
    <definedName name="ixRange510_1">#REF!</definedName>
    <definedName name="ixRange511">#REF!</definedName>
    <definedName name="ixRange511_1">#REF!</definedName>
    <definedName name="ixRange512">#REF!</definedName>
    <definedName name="ixRange512_1">#REF!</definedName>
    <definedName name="ixRange513">#REF!</definedName>
    <definedName name="ixRange513_1">#REF!</definedName>
    <definedName name="ixRange514">#REF!</definedName>
    <definedName name="ixRange514_1">#REF!</definedName>
    <definedName name="ixRange515">#REF!</definedName>
    <definedName name="ixRange515_1">#REF!</definedName>
    <definedName name="ixRange516">#REF!</definedName>
    <definedName name="ixRange516_1">#REF!</definedName>
    <definedName name="ixRange517">#REF!</definedName>
    <definedName name="ixRange517_1">#REF!</definedName>
    <definedName name="ixRange518">#REF!</definedName>
    <definedName name="ixRange518_1">#REF!</definedName>
    <definedName name="ixRange519">#REF!</definedName>
    <definedName name="ixRange519_1">#REF!</definedName>
    <definedName name="ixRange52">#REF!</definedName>
    <definedName name="ixRange52_1">#REF!</definedName>
    <definedName name="ixRange520">#REF!</definedName>
    <definedName name="ixRange520_1">#REF!</definedName>
    <definedName name="ixRange521">#REF!</definedName>
    <definedName name="ixRange521_1">#REF!</definedName>
    <definedName name="ixRange522">#REF!</definedName>
    <definedName name="ixRange522_1">#REF!</definedName>
    <definedName name="ixRange523">#REF!</definedName>
    <definedName name="ixRange523_1">#REF!</definedName>
    <definedName name="ixRange524">#REF!</definedName>
    <definedName name="ixRange524_1">#REF!</definedName>
    <definedName name="ixRange525">#REF!</definedName>
    <definedName name="ixRange525_1">#REF!</definedName>
    <definedName name="ixRange526">#REF!</definedName>
    <definedName name="ixRange526_1">#REF!</definedName>
    <definedName name="ixRange527">#REF!</definedName>
    <definedName name="ixRange527_1">#REF!</definedName>
    <definedName name="ixRange528">#REF!</definedName>
    <definedName name="ixRange528_1">#REF!</definedName>
    <definedName name="ixRange529">#REF!</definedName>
    <definedName name="ixRange529_1">#REF!</definedName>
    <definedName name="ixRange53">#REF!</definedName>
    <definedName name="ixRange53_1">#REF!</definedName>
    <definedName name="ixRange530">#REF!</definedName>
    <definedName name="ixRange530_1">#REF!</definedName>
    <definedName name="ixRange531">#REF!</definedName>
    <definedName name="ixRange531_1">#REF!</definedName>
    <definedName name="ixRange532">#REF!</definedName>
    <definedName name="ixRange532_1">#REF!</definedName>
    <definedName name="ixRange533">#REF!</definedName>
    <definedName name="ixRange533_1">#REF!</definedName>
    <definedName name="ixRange534">#REF!</definedName>
    <definedName name="ixRange534_1">#REF!</definedName>
    <definedName name="ixRange535">#REF!</definedName>
    <definedName name="ixRange535_1">#REF!</definedName>
    <definedName name="ixRange536">#REF!</definedName>
    <definedName name="ixRange536_1">#REF!</definedName>
    <definedName name="ixRange537">#REF!</definedName>
    <definedName name="ixRange537_1">#REF!</definedName>
    <definedName name="ixRange538">#REF!</definedName>
    <definedName name="ixRange538_1">#REF!</definedName>
    <definedName name="ixRange539">#REF!</definedName>
    <definedName name="ixRange539_1">#REF!</definedName>
    <definedName name="ixRange54">#REF!</definedName>
    <definedName name="ixRange54_1">#REF!</definedName>
    <definedName name="ixRange540">#REF!</definedName>
    <definedName name="ixRange540_1">#REF!</definedName>
    <definedName name="ixRange541">#REF!</definedName>
    <definedName name="ixRange541_1">#REF!</definedName>
    <definedName name="ixRange542">#REF!</definedName>
    <definedName name="ixRange542_1">#REF!</definedName>
    <definedName name="ixRange543">#REF!</definedName>
    <definedName name="ixRange543_1">#REF!</definedName>
    <definedName name="ixRange544">#REF!</definedName>
    <definedName name="ixRange544_1">#REF!</definedName>
    <definedName name="ixRange545">#REF!</definedName>
    <definedName name="ixRange545_1">#REF!</definedName>
    <definedName name="ixRange546">#REF!</definedName>
    <definedName name="ixRange546_1">#REF!</definedName>
    <definedName name="ixRange547">#REF!</definedName>
    <definedName name="ixRange547_1">#REF!</definedName>
    <definedName name="ixRange548">#REF!</definedName>
    <definedName name="ixRange548_1">#REF!</definedName>
    <definedName name="ixRange549">#REF!</definedName>
    <definedName name="ixRange549_1">#REF!</definedName>
    <definedName name="ixRange55">#REF!</definedName>
    <definedName name="ixRange55_1">#REF!</definedName>
    <definedName name="ixRange550">#REF!</definedName>
    <definedName name="ixRange550_1">#REF!</definedName>
    <definedName name="ixRange551">#REF!</definedName>
    <definedName name="ixRange551_1">#REF!</definedName>
    <definedName name="ixRange552">#REF!</definedName>
    <definedName name="ixRange552_1">#REF!</definedName>
    <definedName name="ixRange553">#REF!</definedName>
    <definedName name="ixRange553_1">#REF!</definedName>
    <definedName name="ixRange554">#REF!</definedName>
    <definedName name="ixRange554_1">#REF!</definedName>
    <definedName name="ixRange555">#REF!</definedName>
    <definedName name="ixRange555_1">#REF!</definedName>
    <definedName name="ixRange556">#REF!</definedName>
    <definedName name="ixRange556_1">#REF!</definedName>
    <definedName name="ixRange557">#REF!</definedName>
    <definedName name="ixRange557_1">#REF!</definedName>
    <definedName name="ixRange558">#REF!</definedName>
    <definedName name="ixRange558_1">#REF!</definedName>
    <definedName name="ixRange559">#REF!</definedName>
    <definedName name="ixRange559_1">#REF!</definedName>
    <definedName name="ixRange56">#REF!</definedName>
    <definedName name="ixRange56_1">#REF!</definedName>
    <definedName name="ixRange560">#REF!</definedName>
    <definedName name="ixRange560_1">#REF!</definedName>
    <definedName name="ixRange561">#REF!</definedName>
    <definedName name="ixRange561_1">#REF!</definedName>
    <definedName name="ixRange562">#REF!</definedName>
    <definedName name="ixRange562_1">#REF!</definedName>
    <definedName name="ixRange563">#REF!</definedName>
    <definedName name="ixRange563_1">#REF!</definedName>
    <definedName name="ixRange564">#REF!</definedName>
    <definedName name="ixRange564_1">#REF!</definedName>
    <definedName name="ixRange565">#REF!</definedName>
    <definedName name="ixRange566">#REF!</definedName>
    <definedName name="ixRange567">#REF!</definedName>
    <definedName name="ixRange568">#REF!</definedName>
    <definedName name="ixRange569">#REF!</definedName>
    <definedName name="ixRange57">#REF!</definedName>
    <definedName name="ixRange57_1">#REF!</definedName>
    <definedName name="ixRange570">#REF!</definedName>
    <definedName name="ixRange571">#REF!</definedName>
    <definedName name="ixRange572">#REF!</definedName>
    <definedName name="ixRange573">#REF!</definedName>
    <definedName name="ixRange574">#REF!</definedName>
    <definedName name="ixRange575">#REF!</definedName>
    <definedName name="ixRange576">#REF!</definedName>
    <definedName name="ixRange577">#REF!</definedName>
    <definedName name="ixRange578">#REF!</definedName>
    <definedName name="ixRange579">#REF!</definedName>
    <definedName name="ixRange58">#REF!</definedName>
    <definedName name="ixRange58_1">#REF!</definedName>
    <definedName name="ixRange580">#REF!</definedName>
    <definedName name="ixRange581">#REF!</definedName>
    <definedName name="ixRange582">#REF!</definedName>
    <definedName name="ixRange583">#REF!</definedName>
    <definedName name="ixRange584">#REF!</definedName>
    <definedName name="ixRange585">#REF!</definedName>
    <definedName name="ixRange586">#REF!</definedName>
    <definedName name="ixRange587">#REF!</definedName>
    <definedName name="ixRange588">#REF!</definedName>
    <definedName name="ixRange589">#REF!</definedName>
    <definedName name="ixRange59">#REF!</definedName>
    <definedName name="ixRange59_1">#REF!</definedName>
    <definedName name="ixRange590">#REF!</definedName>
    <definedName name="ixRange591">#REF!</definedName>
    <definedName name="ixRange592">#REF!</definedName>
    <definedName name="ixRange593">#REF!</definedName>
    <definedName name="ixRange594">#REF!</definedName>
    <definedName name="ixRange595">#REF!</definedName>
    <definedName name="ixRange596">#REF!</definedName>
    <definedName name="ixRange597">#REF!</definedName>
    <definedName name="ixRange598">#REF!</definedName>
    <definedName name="ixRange599">#REF!</definedName>
    <definedName name="ixRange6">#REF!</definedName>
    <definedName name="ixRange6_1">#REF!</definedName>
    <definedName name="ixRange60">#REF!</definedName>
    <definedName name="ixRange60_1">#REF!</definedName>
    <definedName name="ixRange600">#REF!</definedName>
    <definedName name="ixRange601">#REF!</definedName>
    <definedName name="ixRange602">#REF!</definedName>
    <definedName name="ixRange603">#REF!</definedName>
    <definedName name="ixRange604">#REF!</definedName>
    <definedName name="ixRange605">#REF!</definedName>
    <definedName name="ixRange606">#REF!</definedName>
    <definedName name="ixRange607">#REF!</definedName>
    <definedName name="ixRange608">#REF!</definedName>
    <definedName name="ixRange609">#REF!</definedName>
    <definedName name="ixRange61">#REF!</definedName>
    <definedName name="ixRange61_1">#REF!</definedName>
    <definedName name="ixRange610">#REF!</definedName>
    <definedName name="ixRange611">#REF!</definedName>
    <definedName name="ixRange612">#REF!</definedName>
    <definedName name="ixRange613">#REF!</definedName>
    <definedName name="ixRange614">#REF!</definedName>
    <definedName name="ixRange615">#REF!</definedName>
    <definedName name="ixRange616">#REF!</definedName>
    <definedName name="ixRange617">#REF!</definedName>
    <definedName name="ixRange618">#REF!</definedName>
    <definedName name="ixRange619">#REF!</definedName>
    <definedName name="ixRange62">#REF!</definedName>
    <definedName name="ixRange62_1">#REF!</definedName>
    <definedName name="ixRange620">#REF!</definedName>
    <definedName name="ixRange621">#REF!</definedName>
    <definedName name="ixRange622">#REF!</definedName>
    <definedName name="ixRange623">#REF!</definedName>
    <definedName name="ixRange624">#REF!</definedName>
    <definedName name="ixRange625">#REF!</definedName>
    <definedName name="ixRange626">#REF!</definedName>
    <definedName name="ixRange627">#REF!</definedName>
    <definedName name="ixRange628">#REF!</definedName>
    <definedName name="ixRange629">#REF!</definedName>
    <definedName name="ixRange63">#REF!</definedName>
    <definedName name="ixRange63_1">#REF!</definedName>
    <definedName name="ixRange630">#REF!</definedName>
    <definedName name="ixRange631">#REF!</definedName>
    <definedName name="ixRange632">#REF!</definedName>
    <definedName name="ixRange633">#REF!</definedName>
    <definedName name="ixRange634">#REF!</definedName>
    <definedName name="ixRange635">#REF!</definedName>
    <definedName name="ixRange636">#REF!</definedName>
    <definedName name="ixRange637">#REF!</definedName>
    <definedName name="ixRange638">#REF!</definedName>
    <definedName name="ixRange639">#REF!</definedName>
    <definedName name="ixRange64">#REF!</definedName>
    <definedName name="ixRange64_1">#REF!</definedName>
    <definedName name="ixRange640">#REF!</definedName>
    <definedName name="ixRange641">#REF!</definedName>
    <definedName name="ixRange642">#REF!</definedName>
    <definedName name="ixRange643">#REF!</definedName>
    <definedName name="ixRange644">#REF!</definedName>
    <definedName name="ixRange645">#REF!</definedName>
    <definedName name="ixRange646">#REF!</definedName>
    <definedName name="ixRange647">#REF!</definedName>
    <definedName name="ixRange648">#REF!</definedName>
    <definedName name="ixRange649">#REF!</definedName>
    <definedName name="ixRange65">#REF!</definedName>
    <definedName name="ixRange65_1">#REF!</definedName>
    <definedName name="ixRange650">#REF!</definedName>
    <definedName name="ixRange651">#REF!</definedName>
    <definedName name="ixRange652">#REF!</definedName>
    <definedName name="ixRange653">#REF!</definedName>
    <definedName name="ixRange654">#REF!</definedName>
    <definedName name="ixRange655">#REF!</definedName>
    <definedName name="ixRange656">#REF!</definedName>
    <definedName name="ixRange657">#REF!</definedName>
    <definedName name="ixRange658">#REF!</definedName>
    <definedName name="ixRange659">#REF!</definedName>
    <definedName name="ixRange66">#REF!</definedName>
    <definedName name="ixRange66_1">#REF!</definedName>
    <definedName name="ixRange660">#REF!</definedName>
    <definedName name="ixRange661">#REF!</definedName>
    <definedName name="ixRange662">#REF!</definedName>
    <definedName name="ixRange663">#REF!</definedName>
    <definedName name="ixRange664">#REF!</definedName>
    <definedName name="ixRange665">#REF!</definedName>
    <definedName name="ixRange666">#REF!</definedName>
    <definedName name="ixRange667">#REF!</definedName>
    <definedName name="ixRange668">#REF!</definedName>
    <definedName name="ixRange669">#REF!</definedName>
    <definedName name="ixRange67">#REF!</definedName>
    <definedName name="ixRange67_1">#REF!</definedName>
    <definedName name="ixRange670">#REF!</definedName>
    <definedName name="ixRange671">#REF!</definedName>
    <definedName name="ixRange672">#REF!</definedName>
    <definedName name="ixRange673">#REF!</definedName>
    <definedName name="ixRange674">#REF!</definedName>
    <definedName name="ixRange675">#REF!</definedName>
    <definedName name="ixRange676">#REF!</definedName>
    <definedName name="ixRange677">#REF!</definedName>
    <definedName name="ixRange678">#REF!</definedName>
    <definedName name="ixRange679">#REF!</definedName>
    <definedName name="ixRange68">#REF!</definedName>
    <definedName name="ixRange68_1">#REF!</definedName>
    <definedName name="ixRange680">#REF!</definedName>
    <definedName name="ixRange681">#REF!</definedName>
    <definedName name="ixRange682">#REF!</definedName>
    <definedName name="ixRange683">#REF!</definedName>
    <definedName name="ixRange684">#REF!</definedName>
    <definedName name="ixRange685">#REF!</definedName>
    <definedName name="ixRange686">#REF!</definedName>
    <definedName name="ixRange687">#REF!</definedName>
    <definedName name="ixRange688">#REF!</definedName>
    <definedName name="ixRange689">#REF!</definedName>
    <definedName name="ixRange69">#REF!</definedName>
    <definedName name="ixRange69_1">#REF!</definedName>
    <definedName name="ixRange690">#REF!</definedName>
    <definedName name="ixRange691">#REF!</definedName>
    <definedName name="ixRange692">#REF!</definedName>
    <definedName name="ixRange693">#REF!</definedName>
    <definedName name="ixRange694">#REF!</definedName>
    <definedName name="ixRange695">#REF!</definedName>
    <definedName name="ixRange696">#REF!</definedName>
    <definedName name="ixRange697">#REF!</definedName>
    <definedName name="ixRange698">#REF!</definedName>
    <definedName name="ixRange699">#REF!</definedName>
    <definedName name="ixRange7">#REF!</definedName>
    <definedName name="ixRange7_1">#REF!</definedName>
    <definedName name="ixRange70">#REF!</definedName>
    <definedName name="ixRange70_1">#REF!</definedName>
    <definedName name="ixRange700">#REF!</definedName>
    <definedName name="ixRange701">#REF!</definedName>
    <definedName name="ixRange702">#REF!</definedName>
    <definedName name="ixRange703">#REF!</definedName>
    <definedName name="ixRange704">#REF!</definedName>
    <definedName name="ixRange705">#REF!</definedName>
    <definedName name="ixRange706">#REF!</definedName>
    <definedName name="ixRange707">#REF!</definedName>
    <definedName name="ixRange708">#REF!</definedName>
    <definedName name="ixRange709">#REF!</definedName>
    <definedName name="ixRange71">#REF!</definedName>
    <definedName name="ixRange71_1">#REF!</definedName>
    <definedName name="ixRange710">#REF!</definedName>
    <definedName name="ixRange711">#REF!</definedName>
    <definedName name="ixRange712">#REF!</definedName>
    <definedName name="ixRange713">#REF!</definedName>
    <definedName name="ixRange714">#REF!</definedName>
    <definedName name="ixRange715">#REF!</definedName>
    <definedName name="ixRange716">#REF!</definedName>
    <definedName name="ixRange717">#REF!</definedName>
    <definedName name="ixRange718">#REF!</definedName>
    <definedName name="ixRange719">#REF!</definedName>
    <definedName name="ixRange72">#REF!</definedName>
    <definedName name="ixRange72_1">#REF!</definedName>
    <definedName name="ixRange720">#REF!</definedName>
    <definedName name="ixRange721">#REF!</definedName>
    <definedName name="ixRange722">#REF!</definedName>
    <definedName name="ixRange723">#REF!</definedName>
    <definedName name="ixRange724">#REF!</definedName>
    <definedName name="ixRange725">#REF!</definedName>
    <definedName name="ixRange726">#REF!</definedName>
    <definedName name="ixRange727">#REF!</definedName>
    <definedName name="ixRange728">#REF!</definedName>
    <definedName name="ixRange729">#REF!</definedName>
    <definedName name="ixRange73">#REF!</definedName>
    <definedName name="ixRange73_1">#REF!</definedName>
    <definedName name="ixRange730">#REF!</definedName>
    <definedName name="ixRange731">#REF!</definedName>
    <definedName name="ixRange732">#REF!</definedName>
    <definedName name="ixRange733">#REF!</definedName>
    <definedName name="ixRange734">#REF!</definedName>
    <definedName name="ixRange735">#REF!</definedName>
    <definedName name="ixRange736">#REF!</definedName>
    <definedName name="ixRange737">#REF!</definedName>
    <definedName name="ixRange738">#REF!</definedName>
    <definedName name="ixRange739">#REF!</definedName>
    <definedName name="ixRange74">#REF!</definedName>
    <definedName name="ixRange74_1">#REF!</definedName>
    <definedName name="ixRange740">#REF!</definedName>
    <definedName name="ixRange741">#REF!</definedName>
    <definedName name="ixRange742">#REF!</definedName>
    <definedName name="ixRange743">#REF!</definedName>
    <definedName name="ixRange744">#REF!</definedName>
    <definedName name="ixRange745">#REF!</definedName>
    <definedName name="ixRange746">#REF!</definedName>
    <definedName name="ixRange747">#REF!</definedName>
    <definedName name="ixRange748">#REF!</definedName>
    <definedName name="ixRange749">#REF!</definedName>
    <definedName name="ixRange75">#REF!</definedName>
    <definedName name="ixRange75_1">#REF!</definedName>
    <definedName name="ixRange750">#REF!</definedName>
    <definedName name="ixRange76">#REF!</definedName>
    <definedName name="ixRange76_1">#REF!</definedName>
    <definedName name="ixRange761">#REF!</definedName>
    <definedName name="ixRange77">#REF!</definedName>
    <definedName name="ixRange77_1">#REF!</definedName>
    <definedName name="ixRange78">#REF!</definedName>
    <definedName name="ixRange78_1">#REF!</definedName>
    <definedName name="ixRange780">#REF!</definedName>
    <definedName name="ixRange79">#REF!</definedName>
    <definedName name="ixRange79_1">#REF!</definedName>
    <definedName name="ixRange8">#REF!</definedName>
    <definedName name="ixRange8_1">#REF!</definedName>
    <definedName name="ixRange80">#REF!</definedName>
    <definedName name="ixRange80_1">#REF!</definedName>
    <definedName name="ixRange81">#REF!</definedName>
    <definedName name="ixRange81_1">#REF!</definedName>
    <definedName name="ixRange82">#REF!</definedName>
    <definedName name="ixRange82_1">#REF!</definedName>
    <definedName name="ixRange83">#REF!</definedName>
    <definedName name="ixRange83_1">#REF!</definedName>
    <definedName name="ixRange84">#REF!</definedName>
    <definedName name="ixRange84_1">#REF!</definedName>
    <definedName name="ixRange85">#REF!</definedName>
    <definedName name="ixRange85_1">#REF!</definedName>
    <definedName name="ixRange86">#REF!</definedName>
    <definedName name="ixRange86_1">#REF!</definedName>
    <definedName name="ixRange87">#REF!</definedName>
    <definedName name="ixRange87_1">#REF!</definedName>
    <definedName name="ixRange88">#REF!</definedName>
    <definedName name="ixRange88_1">#REF!</definedName>
    <definedName name="ixRange89">#REF!</definedName>
    <definedName name="ixRange89_1">#REF!</definedName>
    <definedName name="ixRange9">#REF!</definedName>
    <definedName name="ixRange9_1">#REF!</definedName>
    <definedName name="ixRange90">#REF!</definedName>
    <definedName name="ixRange90_1">#REF!</definedName>
    <definedName name="ixRange91">#REF!</definedName>
    <definedName name="ixRange91_1">#REF!</definedName>
    <definedName name="ixRange92">#REF!</definedName>
    <definedName name="ixRange92_1">#REF!</definedName>
    <definedName name="ixRange93">#REF!</definedName>
    <definedName name="ixRange93_1">#REF!</definedName>
    <definedName name="ixRange94">#REF!</definedName>
    <definedName name="ixRange94_1">#REF!</definedName>
    <definedName name="ixRange95">#REF!</definedName>
    <definedName name="ixRange95_1">#REF!</definedName>
    <definedName name="ixRange96">#REF!</definedName>
    <definedName name="ixRange96_1">#REF!</definedName>
    <definedName name="ixRange97">#REF!</definedName>
    <definedName name="ixRange97_1">#REF!</definedName>
    <definedName name="ixRange98">#REF!</definedName>
    <definedName name="ixRange98_1">#REF!</definedName>
    <definedName name="ixRange99">#REF!</definedName>
    <definedName name="ixRange99_1">#REF!</definedName>
    <definedName name="IZS">#REF!</definedName>
    <definedName name="Jan">#REF!</definedName>
    <definedName name="Jan09SPEND">#REF!</definedName>
    <definedName name="jfdijf">#REF!</definedName>
    <definedName name="JKHJF">#REF!</definedName>
    <definedName name="JNL">#REF!</definedName>
    <definedName name="JPYEOMSPOT">#REF!</definedName>
    <definedName name="Jul">#REF!</definedName>
    <definedName name="JUL09SPEND">#REF!</definedName>
    <definedName name="Jun">#REF!</definedName>
    <definedName name="jun08data">#REF!</definedName>
    <definedName name="JUN09SPEND">#REF!</definedName>
    <definedName name="June08">#REF!</definedName>
    <definedName name="Katnook">#REF!</definedName>
    <definedName name="KCAPrint">#REF!</definedName>
    <definedName name="Kleenheat">#REF!</definedName>
    <definedName name="KoganNorthAdminFee">#REF!</definedName>
    <definedName name="KoganNorthBookBase">#REF!</definedName>
    <definedName name="KoganNorthBookDepnRate">#REF!</definedName>
    <definedName name="KoganNorthBookLife">#REF!</definedName>
    <definedName name="KoganNorthEndOps">#REF!</definedName>
    <definedName name="KoganNorthOMMargin">#REF!</definedName>
    <definedName name="KoganNorthOpexContingency">#REF!</definedName>
    <definedName name="KoganNorthOpexSens">#REF!</definedName>
    <definedName name="KoganNorthOpsFlag">#REF!</definedName>
    <definedName name="KoganNorthOpsStart">#REF!</definedName>
    <definedName name="KoganNorthOptionAmount">#REF!</definedName>
    <definedName name="KoganNorthOptionExerciseDate">#REF!</definedName>
    <definedName name="KoganNorthOptionIndicator">#REF!</definedName>
    <definedName name="KoganNorthRealInsurance">#REF!</definedName>
    <definedName name="KoganNorthRealOpex">#REF!</definedName>
    <definedName name="KoganNorthRealRev">#REF!</definedName>
    <definedName name="KoganNorthRevSens">#REF!</definedName>
    <definedName name="KoganNorthTaxBase">#REF!</definedName>
    <definedName name="LABELTEXTCOLUMN1">#REF!</definedName>
    <definedName name="LABELTEXTROW1">#REF!</definedName>
    <definedName name="laterals">#REF!</definedName>
    <definedName name="Latrobe03">#REF!</definedName>
    <definedName name="LCCtnAmount">#REF!</definedName>
    <definedName name="LCCtnDrawnAmount">#REF!</definedName>
    <definedName name="LCCtnMarginTable">#REF!</definedName>
    <definedName name="LCFacBuffer">#REF!</definedName>
    <definedName name="LCFacilitySwitch">#REF!</definedName>
    <definedName name="LeadIndicator">#REF!</definedName>
    <definedName name="LEASE">#REF!</definedName>
    <definedName name="LeaseReceivableDiff">#REF!</definedName>
    <definedName name="LeaseReceivableDiscRate">#REF!</definedName>
    <definedName name="Led">#REF!</definedName>
    <definedName name="LetterA17">#REF!</definedName>
    <definedName name="LetterA20">#REF!</definedName>
    <definedName name="LF">#REF!</definedName>
    <definedName name="Lfmktrate">#REF!</definedName>
    <definedName name="limcount" hidden="1">1</definedName>
    <definedName name="List.PayFreq">#REF!</definedName>
    <definedName name="List.States">#REF!</definedName>
    <definedName name="List.YN">#REF!</definedName>
    <definedName name="Lithogow">#REF!</definedName>
    <definedName name="LoansForgiven">#REF!</definedName>
    <definedName name="LockupDSCR">#REF!</definedName>
    <definedName name="LOG_No.">#REF!</definedName>
    <definedName name="Lookup">#REF!</definedName>
    <definedName name="LTI_Per_Cent">#REF!</definedName>
    <definedName name="LU_Denom">#REF!</definedName>
    <definedName name="LU_Halves">#REF!</definedName>
    <definedName name="LU_Mths">#REF!</definedName>
    <definedName name="LU_Per_Names">#REF!</definedName>
    <definedName name="LU_Pers">#REF!</definedName>
    <definedName name="LU_Pers_In_Yr">#REF!</definedName>
    <definedName name="LU_Qtrs">#REF!</definedName>
    <definedName name="LU_Yes_No">#REF!</definedName>
    <definedName name="LYN">#REF!</definedName>
    <definedName name="Lytton">#REF!</definedName>
    <definedName name="m_no">#REF!</definedName>
    <definedName name="Mackay">#REF!</definedName>
    <definedName name="Mackay_Cost">#REF!</definedName>
    <definedName name="MAIN">#REF!</definedName>
    <definedName name="MAINT">#REF!</definedName>
    <definedName name="Maintenance">#REF!</definedName>
    <definedName name="makeupgas">#REF!</definedName>
    <definedName name="Map">#REF!</definedName>
    <definedName name="MAP_Retail_Vol">#REF!</definedName>
    <definedName name="MAP_Wholesale_Vol">#REF!</definedName>
    <definedName name="Mar">#REF!</definedName>
    <definedName name="MAR09SPEND">#REF!</definedName>
    <definedName name="MAR10SPEND">#REF!</definedName>
    <definedName name="margin">#REF!</definedName>
    <definedName name="MarubeniShare">#REF!</definedName>
    <definedName name="Maryborough">#REF!</definedName>
    <definedName name="Maryborough_cost">#REF!</definedName>
    <definedName name="MaryboroughPrison">#REF!</definedName>
    <definedName name="MaxFacilitiesReq">#REF!</definedName>
    <definedName name="MaxX">#REF!</definedName>
    <definedName name="May">#REF!</definedName>
    <definedName name="MAY09AL">#REF!</definedName>
    <definedName name="MAY09SPEND">#REF!</definedName>
    <definedName name="MAY09TB">#REF!</definedName>
    <definedName name="MCMS_AS_Jun">#REF!</definedName>
    <definedName name="MCMS_OM_Jun">#REF!</definedName>
    <definedName name="MCMS_SP_Jun">#REF!</definedName>
    <definedName name="MDQ">#REF!</definedName>
    <definedName name="MDQ_Cost">#REF!</definedName>
    <definedName name="MDQc">#REF!</definedName>
    <definedName name="medvolsheet">#REF!</definedName>
    <definedName name="MER">#REF!</definedName>
    <definedName name="meter">#REF!</definedName>
    <definedName name="METRICSLIST">#REF!</definedName>
    <definedName name="METRICSTAB">#REF!</definedName>
    <definedName name="MezzHsty">#REF!</definedName>
    <definedName name="MezzSch">#REF!</definedName>
    <definedName name="MgmtRgts_B002">#REF!</definedName>
    <definedName name="MHFile">#REF!</definedName>
    <definedName name="mhpath">#REF!</definedName>
    <definedName name="MHQ">#REF!</definedName>
    <definedName name="MIDWESTSUMM">#REF!</definedName>
    <definedName name="Mild_cust">#REF!</definedName>
    <definedName name="MILDURA_BudgetData">#REF!</definedName>
    <definedName name="Million">#REF!</definedName>
    <definedName name="Millions">#REF!</definedName>
    <definedName name="MinChg">#REF!</definedName>
    <definedName name="MinPayTarBud03">#REF!</definedName>
    <definedName name="Mins_In_Hr">#REF!</definedName>
    <definedName name="MinX">#REF!</definedName>
    <definedName name="MizuhoMaxSwap">#REF!</definedName>
    <definedName name="MizuhoTermDebt">#REF!</definedName>
    <definedName name="MLACCC_CorpTaxRate">#REF!</definedName>
    <definedName name="MLACCC_InflationRate">#REF!</definedName>
    <definedName name="MLACCC_LTPropDebtFunding">#REF!</definedName>
    <definedName name="MLACCC_LTPropEquityFunding">#REF!</definedName>
    <definedName name="MLACCC_NomPreTaxCostOfDebt">#REF!</definedName>
    <definedName name="MLACCC_PropFrankingCredits">#REF!</definedName>
    <definedName name="MLACCC_RealAssetLife_1">#REF!</definedName>
    <definedName name="MLACCC_RealAssetLife_2">#REF!</definedName>
    <definedName name="MLACCC_RealAssetLife_3">#REF!</definedName>
    <definedName name="MLACCC_RealAssetValue_1">#REF!</definedName>
    <definedName name="MLACCC_RealAssetValue_2">#REF!</definedName>
    <definedName name="MLACCC_RealAssetValue_3">#REF!</definedName>
    <definedName name="MLACCC_RealAssetValueOB_1">#REF!</definedName>
    <definedName name="MLACCC_RealAssetValueOB_2">#REF!</definedName>
    <definedName name="MLACCC_RealAssetValueOB_3">#REF!</definedName>
    <definedName name="MLACCC_TaxAssetLife_1">#REF!</definedName>
    <definedName name="MLACCC_TaxAssetLife_2">#REF!</definedName>
    <definedName name="MLACCC_TaxAssetLife_3">#REF!</definedName>
    <definedName name="MLACCC_TaxAssetValue_1">#REF!</definedName>
    <definedName name="MLACCC_TaxAssetValue_2">#REF!</definedName>
    <definedName name="MLACCC_TaxAssetValue_3">#REF!</definedName>
    <definedName name="MLACCC_TaxAssetValueOB_1">#REF!</definedName>
    <definedName name="MLACCC_TaxAssetValueOB_2">#REF!</definedName>
    <definedName name="MLACCC_TaxAssetValueOB_3">#REF!</definedName>
    <definedName name="MLAssetClass_1BookOriginal">#REF!</definedName>
    <definedName name="MLAssetClass_1TaxOriginal">#REF!</definedName>
    <definedName name="MLAssetClass_2BookOriginal">#REF!</definedName>
    <definedName name="MLAssetClass_2TaxOriginal">#REF!</definedName>
    <definedName name="MLAssetClass_3BookOriginal">#REF!</definedName>
    <definedName name="MLAssetClass_3TaxOriginal">#REF!</definedName>
    <definedName name="MLAssetClass_4BookOriginal">#REF!</definedName>
    <definedName name="MLAssetClass_4TaxOriginal">#REF!</definedName>
    <definedName name="MLAssetClass_5BookOriginal">#REF!</definedName>
    <definedName name="MLAssetClass_5TaxOriginal">#REF!</definedName>
    <definedName name="MLAssetClass_ProjectPool">#REF!</definedName>
    <definedName name="MLBookDepnRateAssetClass_1">#REF!</definedName>
    <definedName name="MLBookDepnRateAssetClass_2">#REF!</definedName>
    <definedName name="MLBookDepnRateAssetClass_3">#REF!</definedName>
    <definedName name="MLBookDepnRateAssetClass_4">#REF!</definedName>
    <definedName name="MLBookDepnRateAssetClass_5">#REF!</definedName>
    <definedName name="MLBookDepnRateCapex">#REF!</definedName>
    <definedName name="MLCapexBaseDate">#REF!</definedName>
    <definedName name="MLCapexInd">#REF!</definedName>
    <definedName name="MLEndOps">#REF!</definedName>
    <definedName name="MLFifthRegResetDate">#REF!</definedName>
    <definedName name="MLFirstRegResetDate">#REF!</definedName>
    <definedName name="MLFourthRegResetDate">#REF!</definedName>
    <definedName name="MLOMMargin">#REF!</definedName>
    <definedName name="MLOMPerformancePerc">#REF!</definedName>
    <definedName name="MLOpexContingency">#REF!</definedName>
    <definedName name="MLOpexEscDate">#REF!</definedName>
    <definedName name="MLOpexSens">#REF!</definedName>
    <definedName name="MLOpsFlag">#REF!</definedName>
    <definedName name="MLRABCapexAssetLife">#REF!</definedName>
    <definedName name="MLRegCostsInd">#REF!</definedName>
    <definedName name="MLRegPeriodStart">#REF!</definedName>
    <definedName name="MLRegResetAssTable">#REF!</definedName>
    <definedName name="MLTaxDepnRateAssetClass_1">#REF!</definedName>
    <definedName name="MLTaxDepnRateAssetClass_2">#REF!</definedName>
    <definedName name="MLTaxDepnRateAssetClass_3">#REF!</definedName>
    <definedName name="MLTaxDepnRateAssetClass_4">#REF!</definedName>
    <definedName name="MLTaxDepnRateAssetClass_5">#REF!</definedName>
    <definedName name="MLTaxDepnRateAssetClass_ProjectPool">#REF!</definedName>
    <definedName name="MLTaxDepnRateCapex">#REF!</definedName>
    <definedName name="MLThirdRegResetDate">#REF!</definedName>
    <definedName name="MLYearsRegReset">#REF!</definedName>
    <definedName name="Model_Input">#REF!</definedName>
    <definedName name="Model_Start_Date">#REF!</definedName>
    <definedName name="ModelStartDate">#REF!</definedName>
    <definedName name="Month">#REF!</definedName>
    <definedName name="MonthNum">#REF!</definedName>
    <definedName name="Months">#REF!</definedName>
    <definedName name="MonthsInYear">#REF!</definedName>
    <definedName name="Moomba">#REF!</definedName>
    <definedName name="moomba1">#REF!</definedName>
    <definedName name="Moomba2">#REF!</definedName>
    <definedName name="Moombap">#REF!</definedName>
    <definedName name="MPS_Rating_2011">#REF!</definedName>
    <definedName name="MRAIndicator">#REF!</definedName>
    <definedName name="MRAYears">#REF!</definedName>
    <definedName name="Mrp">#REF!</definedName>
    <definedName name="MSP_TT">#REF!</definedName>
    <definedName name="MSPCONS">#REF!</definedName>
    <definedName name="mspdetailed">#REF!</definedName>
    <definedName name="MSPSUMMARY">#REF!</definedName>
    <definedName name="Mt_Isa">#REF!</definedName>
    <definedName name="Mt_Isa_Cost">#REF!</definedName>
    <definedName name="MT_Resid_Input">#REF!</definedName>
    <definedName name="MT_Resid_Mrgins">#REF!</definedName>
    <definedName name="MTDDate">#REF!</definedName>
    <definedName name="mth">#REF!</definedName>
    <definedName name="Mth_Name">#REF!</definedName>
    <definedName name="MTHACT98">#REF!</definedName>
    <definedName name="MTHACT99">#REF!</definedName>
    <definedName name="MTHBUD99">#REF!</definedName>
    <definedName name="Mthly">#REF!</definedName>
    <definedName name="Mths_In_Half_Yr">#REF!</definedName>
    <definedName name="Mths_In_Qtr">#REF!</definedName>
    <definedName name="Mths_In_Yr">#REF!</definedName>
    <definedName name="MTHVAR99">#REF!</definedName>
    <definedName name="MtIsaAdminFee">#REF!</definedName>
    <definedName name="MtIsaAnnualVariableOM">#REF!</definedName>
    <definedName name="MtIsaBookBase">#REF!</definedName>
    <definedName name="MtIsaEndOps">#REF!</definedName>
    <definedName name="MtIsaOMMargin">#REF!</definedName>
    <definedName name="MtIsaOpexContingency">#REF!</definedName>
    <definedName name="MtIsaOpexSens">#REF!</definedName>
    <definedName name="MtIsaOpsFlag">#REF!</definedName>
    <definedName name="MtIsaOpsStart">#REF!</definedName>
    <definedName name="MtIsaOptionAmount">#REF!</definedName>
    <definedName name="MtIsaOptionExerciseDate">#REF!</definedName>
    <definedName name="MtIsaOptionIndicator">#REF!</definedName>
    <definedName name="MtIsaRealInsurance">#REF!</definedName>
    <definedName name="MtIsaRealRev">#REF!</definedName>
    <definedName name="MtIsaRevSens">#REF!</definedName>
    <definedName name="MtIsaTaxBase">#REF!</definedName>
    <definedName name="n">OFFSET(ADSWAPCount,0,1+ItemsCols,1,ADSWAPCount)</definedName>
    <definedName name="NABMaxTermDebt">#REF!</definedName>
    <definedName name="name">#REF!</definedName>
    <definedName name="Names">#REF!</definedName>
    <definedName name="NaturallyAustralianFoods">#REF!</definedName>
    <definedName name="NegService">#REF!</definedName>
    <definedName name="NetEquity">#REF!</definedName>
    <definedName name="NEW">#REF!</definedName>
    <definedName name="NEW_PROJ">#REF!</definedName>
    <definedName name="Newcastle">#REF!</definedName>
    <definedName name="Newcastle_Cost_2">#REF!</definedName>
    <definedName name="NiftyCapitalCost">#REF!</definedName>
    <definedName name="NiftyEndOps">#REF!</definedName>
    <definedName name="NiftyMinimumPayment">#REF!</definedName>
    <definedName name="NiftyOMMargin">#REF!</definedName>
    <definedName name="NiftyOpexContingency">#REF!</definedName>
    <definedName name="NiftyOpexSens">#REF!</definedName>
    <definedName name="NiftyOpsFlag">#REF!</definedName>
    <definedName name="NiftyOptionContractEnd">#REF!</definedName>
    <definedName name="NiftyOptionContractLength">#REF!</definedName>
    <definedName name="NiftyOptionContractStart">#REF!</definedName>
    <definedName name="NiftyOptionExerciseDate">#REF!</definedName>
    <definedName name="NIftyOptionWACC">#REF!</definedName>
    <definedName name="NiftyPaymentChooser">#REF!</definedName>
    <definedName name="NiftyRevSens">#REF!</definedName>
    <definedName name="NiftyTaxBase">#REF!</definedName>
    <definedName name="No">#REF!</definedName>
    <definedName name="No.">TRUE</definedName>
    <definedName name="Node">#REF!</definedName>
    <definedName name="NomBondInd">#REF!</definedName>
    <definedName name="NominalSwapBanks">#REF!</definedName>
    <definedName name="Non_Target_MDQ">#REF!</definedName>
    <definedName name="NonAssPTT_B021">#REF!</definedName>
    <definedName name="NonAssPTT_B038">#REF!</definedName>
    <definedName name="NonAssPTT_B053">#REF!</definedName>
    <definedName name="NonAssPTT_J050">#REF!</definedName>
    <definedName name="NonAssPTT_J980">#REF!</definedName>
    <definedName name="NonDed_Donations">#REF!</definedName>
    <definedName name="NonDed_Ent">#REF!</definedName>
    <definedName name="NonDed_Fines">#REF!</definedName>
    <definedName name="NonDed_ROS">#REF!</definedName>
    <definedName name="NonDedInt">#REF!</definedName>
    <definedName name="NonExistingTelfNiftBanks">#REF!</definedName>
    <definedName name="NonLCCtnAmount">#REF!</definedName>
    <definedName name="NonLCCtnEstabFee">#REF!</definedName>
    <definedName name="NOOFFFSEGMENTS1">#REF!</definedName>
    <definedName name="Normalisation_Adjustments">#REF!</definedName>
    <definedName name="Northern_NSW">#REF!</definedName>
    <definedName name="Northern_NSW_Cost">#REF!</definedName>
    <definedName name="NOTE34_35">#REF!</definedName>
    <definedName name="NOTE35_36">#REF!</definedName>
    <definedName name="Note41a">#REF!</definedName>
    <definedName name="Note41b">#REF!</definedName>
    <definedName name="NOTE42_1">#REF!</definedName>
    <definedName name="NOTE42_44">#REF!</definedName>
    <definedName name="NOTE44_1">#REF!</definedName>
    <definedName name="NOTE44_2">#REF!</definedName>
    <definedName name="NOTE44_3">#REF!</definedName>
    <definedName name="NOTE44_45">#REF!</definedName>
    <definedName name="NOTEPP_30">#REF!</definedName>
    <definedName name="NOTEPP_31">#REF!</definedName>
    <definedName name="NOTEPP_32">#REF!</definedName>
    <definedName name="NOTEPP_33">#REF!</definedName>
    <definedName name="NOTEPP_34">#REF!</definedName>
    <definedName name="NOTEPP_35">#REF!</definedName>
    <definedName name="NOTEPP_36">#REF!</definedName>
    <definedName name="NOTEPP_37">#REF!</definedName>
    <definedName name="NOTEPP_38">#REF!</definedName>
    <definedName name="NOTEPP_39">#REF!</definedName>
    <definedName name="NOTEPP_40">#REF!</definedName>
    <definedName name="NOTEPP_41">#REF!</definedName>
    <definedName name="NOTEPP21">#REF!</definedName>
    <definedName name="NOTEPP21_1">#REF!</definedName>
    <definedName name="NOTEPP21_10">#REF!</definedName>
    <definedName name="NOTEPP21_11">#REF!</definedName>
    <definedName name="NOTEPP21_12">#REF!</definedName>
    <definedName name="NOTEPP21_13">#REF!</definedName>
    <definedName name="NOTEPP21_2">#REF!</definedName>
    <definedName name="NOTEPP21_3">#REF!</definedName>
    <definedName name="NOTEPP21_4">#REF!</definedName>
    <definedName name="NOTEPP21_5">#REF!</definedName>
    <definedName name="NOTEPP21_7">#REF!</definedName>
    <definedName name="NOTEPP21_8">#REF!</definedName>
    <definedName name="NOTEPP21_9">#REF!</definedName>
    <definedName name="Notes">#REF!</definedName>
    <definedName name="notes1">#REF!</definedName>
    <definedName name="notes2">#REF!</definedName>
    <definedName name="notes3">#REF!</definedName>
    <definedName name="Notes38_39">#REF!</definedName>
    <definedName name="NOTESP11">#REF!</definedName>
    <definedName name="NOTESP12">#REF!</definedName>
    <definedName name="NOTESP13">#REF!</definedName>
    <definedName name="NOTESP14">#REF!</definedName>
    <definedName name="NOTESP15">#REF!</definedName>
    <definedName name="NOTESP16">#REF!</definedName>
    <definedName name="NOTESP17">#REF!</definedName>
    <definedName name="NOTESP18">#REF!</definedName>
    <definedName name="NOTESP19">#REF!</definedName>
    <definedName name="NOTESP22">#REF!</definedName>
    <definedName name="NOTESP23">#REF!</definedName>
    <definedName name="NOTESP24">#REF!</definedName>
    <definedName name="NOTESP25">#REF!</definedName>
    <definedName name="Nov">#REF!</definedName>
    <definedName name="NOV09SPEND">#REF!</definedName>
    <definedName name="now">#REF!</definedName>
    <definedName name="NPVValnDate">#REF!</definedName>
    <definedName name="NSWMortgageDuty">#REF!</definedName>
    <definedName name="NT_BudgetData">#REF!</definedName>
    <definedName name="NTCY">OFFSET(#REF!,,COUNTA(#REF!)-37,,37)</definedName>
    <definedName name="NTGD">#REF!</definedName>
    <definedName name="NTmat">OFFSET(#REF!,,COUNTA(#REF!)-37,,37)</definedName>
    <definedName name="NTpY">OFFSET(#REF!,,COUNTA(#REF!)-37,,24)</definedName>
    <definedName name="NTXAxis">OFFSET(#REF!,,COUNTA(#REF!)-37,,37)</definedName>
    <definedName name="NUMBEROFDETAILFIELDS1">#REF!</definedName>
    <definedName name="NUMBEROFHEADERFIELDS1">#REF!</definedName>
    <definedName name="Numbers">#REF!</definedName>
    <definedName name="NVS">#REF!</definedName>
    <definedName name="NvsASD">"V2007-12-31"</definedName>
    <definedName name="NvsAutoDrillOk">"VN"</definedName>
    <definedName name="NvsElapsedTime">0.000138888884976041</definedName>
    <definedName name="NvsEndTime">39513.5166782407</definedName>
    <definedName name="NvsInstLang">"VENG"</definedName>
    <definedName name="NvsInstSpec">"%,FBUSINESS_UNIT,TCONS_ACT,NEE CONSOLIDATION"</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"%,X,RZT.ACCOUNT.,CZF.BUSINESS_UNIT."</definedName>
    <definedName name="NvsPanelBusUnit">"V"</definedName>
    <definedName name="NvsPanelEffdt">"V1998-12-31"</definedName>
    <definedName name="NvsPanelSetid">"VEPIC"</definedName>
    <definedName name="NvsParentRef">#REF!</definedName>
    <definedName name="NvsReqBU">"VEE"</definedName>
    <definedName name="NvsReqBUOnly">"VN"</definedName>
    <definedName name="NvsTransLed">"VN"</definedName>
    <definedName name="NvsTreeASD">"V2007-12-31"</definedName>
    <definedName name="NvsValTbl.ACCOUNT">"GL_ACCOUNT_TBL"</definedName>
    <definedName name="NvsValTbl.BUSINESS_UNIT">"BUS_UNIT_TBL_GL"</definedName>
    <definedName name="NvsValTbl.DEPTID">"DEPARTMENT_TBL"</definedName>
    <definedName name="NvsValTbl.PROJECT_ID">"PROJECT_ID_VW"</definedName>
    <definedName name="NZCASHRTCodes">OFFSET(ADSWAPCount,0,1+ItemsCols,1,ADSWAPCount)</definedName>
    <definedName name="NZCASHRTCount">#REF!</definedName>
    <definedName name="NZCASHRTItems">OFFSET(NZCASHRTCount,0,1,1,NZCASHRTCount)</definedName>
    <definedName name="NZTable">#REF!</definedName>
    <definedName name="O_Number">#REF!</definedName>
    <definedName name="O_Price">#REF!</definedName>
    <definedName name="O_ShareFValue">#REF!</definedName>
    <definedName name="OCATYTD1">#REF!</definedName>
    <definedName name="Oct">#REF!</definedName>
    <definedName name="OCT08SPEND">#REF!</definedName>
    <definedName name="OCT09SPEND">#REF!</definedName>
    <definedName name="ODBCDataSource1">#REF!</definedName>
    <definedName name="OE_COPYROW">#REF!</definedName>
    <definedName name="OE_DAILY">#REF!</definedName>
    <definedName name="OE_END">#REF!</definedName>
    <definedName name="OE_ENDDATE">#REF!</definedName>
    <definedName name="OE_ENDYEAR">#REF!</definedName>
    <definedName name="OE_PASTEROW">#REF!</definedName>
    <definedName name="OE_PASTEYRROW">#REF!</definedName>
    <definedName name="OE_PIPELINES">#REF!</definedName>
    <definedName name="OE_PIPEMDQ">#REF!</definedName>
    <definedName name="OE_SELECTION">#REF!</definedName>
    <definedName name="OE_SOURCES">#REF!</definedName>
    <definedName name="OE_START">#REF!</definedName>
    <definedName name="OE_STARTDATE">#REF!</definedName>
    <definedName name="OE_STARTYEAR">#REF!</definedName>
    <definedName name="OE_SUPPLY">#REF!</definedName>
    <definedName name="OE_YEAR">#REF!</definedName>
    <definedName name="OE_YEARLY">#REF!</definedName>
    <definedName name="OEIDistn_B021">#REF!</definedName>
    <definedName name="OEIDistn_J980">#REF!</definedName>
    <definedName name="OffTakeEndDate">#REF!</definedName>
    <definedName name="OffTakeEndDateQtr">#REF!</definedName>
    <definedName name="old">#REF!</definedName>
    <definedName name="Oldgrades">#REF!</definedName>
    <definedName name="OMBaseDate">#REF!</definedName>
    <definedName name="OMManagementMargin">#REF!</definedName>
    <definedName name="OMMarginAccrInd">#REF!</definedName>
    <definedName name="OMRebateFlag">#REF!</definedName>
    <definedName name="OMSensitivityInd">#REF!</definedName>
    <definedName name="op">#REF!</definedName>
    <definedName name="OpenCashAcctDrawdownDate">#REF!</definedName>
    <definedName name="OpenDITL">#REF!</definedName>
    <definedName name="OpenDSRA">#REF!</definedName>
    <definedName name="OpenDSRALookup">#REF!</definedName>
    <definedName name="OpenEYR">#REF!</definedName>
    <definedName name="OpenEYRInput">#REF!</definedName>
    <definedName name="OpenFITB">#REF!</definedName>
    <definedName name="OpenFrankingCredits">#REF!</definedName>
    <definedName name="OpenMRA">#REF!</definedName>
    <definedName name="OpenPPE">#REF!</definedName>
    <definedName name="Opex">#REF!</definedName>
    <definedName name="opexsagas">#REF!</definedName>
    <definedName name="OpexSensitivityTable">#REF!</definedName>
    <definedName name="OpnEndDate">#REF!</definedName>
    <definedName name="OpnEndDateQtr">#REF!</definedName>
    <definedName name="OpnStartDate">#REF!</definedName>
    <definedName name="OpRevTax_B022">#REF!</definedName>
    <definedName name="OpRevTax_B063">#REF!</definedName>
    <definedName name="Oracle_TB">#REF!</definedName>
    <definedName name="OricaCT">#REF!</definedName>
    <definedName name="OricaTT">#REF!</definedName>
    <definedName name="OsakaGasShare">#REF!</definedName>
    <definedName name="OT">#REF!</definedName>
    <definedName name="OTDAMDStartDate">#REF!</definedName>
    <definedName name="OTDAMDStartDateQtr">#REF!</definedName>
    <definedName name="other_acc">#REF!</definedName>
    <definedName name="OtherFixedAA_tbl">#REF!</definedName>
    <definedName name="OtherSecRevDSCRTable">#REF!</definedName>
    <definedName name="OtherVarAA_tbl">#REF!</definedName>
    <definedName name="othretsheet">#REF!</definedName>
    <definedName name="OUTPUT_FILE">#REF!</definedName>
    <definedName name="OwnersRepresentative">#REF!</definedName>
    <definedName name="OwnersRepresentativeDate">#REF!</definedName>
    <definedName name="p">#REF!</definedName>
    <definedName name="P_0">#REF!</definedName>
    <definedName name="P_HY">#REF!</definedName>
    <definedName name="P_L">#REF!</definedName>
    <definedName name="PacificOperations">#REF!</definedName>
    <definedName name="PacificOperations_cost">#REF!</definedName>
    <definedName name="pafsumm">#REF!</definedName>
    <definedName name="PAGE1">#REF!</definedName>
    <definedName name="PALL">#REF!</definedName>
    <definedName name="PARTAUSTDIV">#REF!</definedName>
    <definedName name="Passthrough_actual_by_month">#REF!</definedName>
    <definedName name="Passthrough_Actual_YTD">#REF!</definedName>
    <definedName name="Passthrough_budget_by_month">#REF!</definedName>
    <definedName name="Passthrough_budget_YTD">#REF!</definedName>
    <definedName name="Passthrough_lastyear_by_month">#REF!</definedName>
    <definedName name="Passthrough_lastyear_YTD">#REF!</definedName>
    <definedName name="PBT">#REF!</definedName>
    <definedName name="PBT_B021">#REF!</definedName>
    <definedName name="PBT_B038">#REF!</definedName>
    <definedName name="PBT_B053">#REF!</definedName>
    <definedName name="PBT_plusPERM">#REF!</definedName>
    <definedName name="PCtn">#REF!</definedName>
    <definedName name="PeakDayCopy">#REF!</definedName>
    <definedName name="PeakDays">#REF!</definedName>
    <definedName name="people">#REF!</definedName>
    <definedName name="PER">#REF!</definedName>
    <definedName name="Per_1_End_Date">#REF!</definedName>
    <definedName name="Per_1_End_Mth">#REF!</definedName>
    <definedName name="Per_1_Title">#REF!</definedName>
    <definedName name="PERIOD">#REF!</definedName>
    <definedName name="Period_Name">#REF!</definedName>
    <definedName name="PERIOD_NO">#REF!</definedName>
    <definedName name="PeriodNumberColumn">OFFSET(PeriodNumberHeading,0,0,_pdNoOfPayments+3,1)</definedName>
    <definedName name="PeriodNumberHeading">#REF!</definedName>
    <definedName name="PeriodNumbers">OFFSET(PeriodNumberHeading,2,0,_pdNoOfPayments+1,1)</definedName>
    <definedName name="PERIODSETNAME1">#REF!</definedName>
    <definedName name="PeriodsInYear">#REF!</definedName>
    <definedName name="Phone_No.">#REF!</definedName>
    <definedName name="Physical_Location_Listing">#REF!</definedName>
    <definedName name="PL">#REF!</definedName>
    <definedName name="PL_RepItems">#REF!</definedName>
    <definedName name="PM">#REF!</definedName>
    <definedName name="PMA_WA">#REF!</definedName>
    <definedName name="PN">#REF!</definedName>
    <definedName name="PNS">#REF!</definedName>
    <definedName name="Pnumbers">#REF!</definedName>
    <definedName name="PopCache_FA_MASS_ADDITIONS_AMORTIZE_NBV_FLAG" hidden="1">#REF!</definedName>
    <definedName name="PopCache_FA_MASS_ADDITIONS_ASSET_TYPE" hidden="1">#REF!</definedName>
    <definedName name="PopCache_FA_MASS_ADDITIONS_DEPRECIATE_FLAG" hidden="1">#REF!</definedName>
    <definedName name="PopCache_FA_MASS_ADDITIONS_IN_USE_FLAG" hidden="1">#REF!</definedName>
    <definedName name="PopCache_FA_MASS_ADDITIONS_INVENTORIAL" hidden="1">#REF!</definedName>
    <definedName name="PopCache_FA_MASS_ADDITIONS_NEW_USED" hidden="1">#REF!</definedName>
    <definedName name="PopCache_FA_MASS_ADDITIONS_OWNED_LEASED" hidden="1">#REF!</definedName>
    <definedName name="PopCache_FA_MASS_ADDITIONS_PROPERTY_1245_1250_CODE" hidden="1">#REF!</definedName>
    <definedName name="PopCache_FA_MASS_ADDITIONS_PROPERTY_TYPE_CODE" hidden="1">#REF!</definedName>
    <definedName name="PopCache_FA_MASS_ADDITIONS_SHORT_FISCAL_YEAR_FLAG" hidden="1">#REF!</definedName>
    <definedName name="Port_Douglas">#REF!</definedName>
    <definedName name="Port_Douglas_Cost">#REF!</definedName>
    <definedName name="pos">#REF!</definedName>
    <definedName name="post_contract_redn">#REF!</definedName>
    <definedName name="Postcode">#REF!</definedName>
    <definedName name="POSTERRORSTOSUSP1">#REF!</definedName>
    <definedName name="PostOfftakeLeaseReceivableDiff">#REF!</definedName>
    <definedName name="PostOfftakeLeaseReceivableDiscRate">#REF!</definedName>
    <definedName name="PostTaxFiveYrYieldExSHL">#REF!</definedName>
    <definedName name="PosttaxOffTakeIRRexclSHL">#REF!</definedName>
    <definedName name="PostTaxThreeYrYieldExSHL">#REF!</definedName>
    <definedName name="PREACQ">#REF!</definedName>
    <definedName name="prepay">#REF!</definedName>
    <definedName name="press_reduc">#REF!</definedName>
    <definedName name="PreTaxUngearedIRR">#REF!</definedName>
    <definedName name="Prev_catergory">#REF!</definedName>
    <definedName name="previous_vanilla">#REF!</definedName>
    <definedName name="Previously_Claimed">#REF!,#REF!,#REF!,#REF!,#REF!,#REF!</definedName>
    <definedName name="PRICE">#REF!</definedName>
    <definedName name="PRICE_VARIANCE">#REF!</definedName>
    <definedName name="PRICEVAR">#REF!</definedName>
    <definedName name="Pricing">#REF!</definedName>
    <definedName name="Print">#REF!</definedName>
    <definedName name="_xlnm.Print_Area" localSheetId="3">#N/A</definedName>
    <definedName name="_xlnm.Print_Area" localSheetId="4">#N/A</definedName>
    <definedName name="_xlnm.Print_Area" localSheetId="5">#N/A</definedName>
    <definedName name="_xlnm.Print_Area" localSheetId="6">#N/A</definedName>
    <definedName name="_xlnm.Print_Area" localSheetId="7">#N/A</definedName>
    <definedName name="_xlnm.Print_Area" localSheetId="8">#N/A</definedName>
    <definedName name="_xlnm.Print_Area" localSheetId="9">#N/A</definedName>
    <definedName name="_xlnm.Print_Area" localSheetId="10">#N/A</definedName>
    <definedName name="_xlnm.Print_Area" localSheetId="11">#N/A</definedName>
    <definedName name="_xlnm.Print_Area" localSheetId="12">#N/A</definedName>
    <definedName name="_xlnm.Print_Area" localSheetId="13">#N/A</definedName>
    <definedName name="_xlnm.Print_Area" localSheetId="14">#N/A</definedName>
    <definedName name="_xlnm.Print_Area" localSheetId="16">#N/A</definedName>
    <definedName name="_xlnm.Print_Area" localSheetId="18">#N/A</definedName>
    <definedName name="_xlnm.Print_Area" localSheetId="19">#N/A</definedName>
    <definedName name="_xlnm.Print_Area" localSheetId="20">#N/A</definedName>
    <definedName name="_xlnm.Print_Area" localSheetId="21">#N/A</definedName>
    <definedName name="_xlnm.Print_Area" localSheetId="22">'Amendment record'!$A$2:$G$95</definedName>
    <definedName name="_xlnm.Print_Area" localSheetId="23">'APA Amendment record'!$A$2:$G$22</definedName>
    <definedName name="_xlnm.Print_Area" localSheetId="1">#N/A</definedName>
    <definedName name="_xlnm.Print_Area" localSheetId="0">#N/A</definedName>
    <definedName name="_xlnm.Print_Area" localSheetId="24">#N/A</definedName>
    <definedName name="_xlnm.Print_Area">#REF!</definedName>
    <definedName name="Print_Area1">#REF!</definedName>
    <definedName name="PRINT_CANBERRA">#REF!</definedName>
    <definedName name="PRINT_SYDNEY">#REF!</definedName>
    <definedName name="PRINT1">#REF!</definedName>
    <definedName name="PRINT10">#REF!</definedName>
    <definedName name="PRINT11">#REF!</definedName>
    <definedName name="PRINT12">#REF!</definedName>
    <definedName name="PRINT13">#REF!</definedName>
    <definedName name="PRINT14">#REF!</definedName>
    <definedName name="PRINT15">#REF!</definedName>
    <definedName name="PRINT16">#REF!</definedName>
    <definedName name="PRINT17">#REF!</definedName>
    <definedName name="PRINT18">#REF!</definedName>
    <definedName name="PRINT19">#REF!</definedName>
    <definedName name="PRINT2">#REF!</definedName>
    <definedName name="PRINT20">#REF!</definedName>
    <definedName name="PRINT21">#REF!</definedName>
    <definedName name="PRINT22">#REF!</definedName>
    <definedName name="PRINT3">#REF!</definedName>
    <definedName name="PRINT4">#REF!</definedName>
    <definedName name="PRINT5">#REF!</definedName>
    <definedName name="PRINT6">#REF!</definedName>
    <definedName name="PRINT7">#REF!</definedName>
    <definedName name="PRINT8">#REF!</definedName>
    <definedName name="PRINT9">#REF!</definedName>
    <definedName name="PrintNotes">#REF!</definedName>
    <definedName name="PrintNotesWorkings">#REF!</definedName>
    <definedName name="PrintPL">#REF!</definedName>
    <definedName name="Prior_catergory">#REF!</definedName>
    <definedName name="Prior_period">#REF!</definedName>
    <definedName name="Prior_Year___2000_2001____by_month">#REF!</definedName>
    <definedName name="Prior_Year___2000_2001____Year_to_date">#REF!</definedName>
    <definedName name="PriorYear">#REF!</definedName>
    <definedName name="Pro_Forma">#REF!</definedName>
    <definedName name="Pro_Rata_Dte">#REF!</definedName>
    <definedName name="prod">#REF!</definedName>
    <definedName name="ProfEquAcc_ANPSPV">#REF!</definedName>
    <definedName name="ProfEquAcc_Eii">#REF!</definedName>
    <definedName name="ProfEquAcc_Eii2">#REF!</definedName>
    <definedName name="Profit">#REF!,#REF!</definedName>
    <definedName name="PROFITMONTH">#REF!</definedName>
    <definedName name="PROFITYTD">#REF!</definedName>
    <definedName name="projects">#REF!</definedName>
    <definedName name="Projects_Tasks_Mapped_to_Activities">#REF!</definedName>
    <definedName name="ProjList">#REF!</definedName>
    <definedName name="PROJTYPE">#REF!</definedName>
    <definedName name="Proposed">#REF!</definedName>
    <definedName name="q_selAssetsListing">#REF!</definedName>
    <definedName name="q_selLiabilityListing">#REF!</definedName>
    <definedName name="Qld_AMS_City">#REF!</definedName>
    <definedName name="Qld_AMS_Regional">#REF!</definedName>
    <definedName name="QLD_BudgetData">#REF!</definedName>
    <definedName name="QldRepaymentInterestRate">#REF!</definedName>
    <definedName name="qqwed">#REF!</definedName>
    <definedName name="Qtr_1">#REF!</definedName>
    <definedName name="Qtr_2">#REF!</definedName>
    <definedName name="Qtr_3">#REF!</definedName>
    <definedName name="Qtr_4">#REF!</definedName>
    <definedName name="Qtr_Name">#REF!</definedName>
    <definedName name="Qtrly">#REF!</definedName>
    <definedName name="Qtrs_In_Yr">#REF!</definedName>
    <definedName name="Queensland">#REF!</definedName>
    <definedName name="Quote">#REF!</definedName>
    <definedName name="Quote_Expiry">#REF!</definedName>
    <definedName name="r_Measure">#REF!</definedName>
    <definedName name="R_Other_Income">#REF!</definedName>
    <definedName name="r_Version">#REF!</definedName>
    <definedName name="r_Year">#REF!</definedName>
    <definedName name="RAAgentsFee">#REF!</definedName>
    <definedName name="RAB">#REF!</definedName>
    <definedName name="RAB_OpenValDate">#REF!</definedName>
    <definedName name="RAFee">#REF!</definedName>
    <definedName name="Rates">#REF!</definedName>
    <definedName name="RBN">#REF!</definedName>
    <definedName name="rbpdetailed">#REF!</definedName>
    <definedName name="RBPSUMMARY">#REF!</definedName>
    <definedName name="RECAUST1">#REF!</definedName>
    <definedName name="RECAUST2">#REF!</definedName>
    <definedName name="RECEIPTS99">#REF!</definedName>
    <definedName name="RechargeLF">#REF!</definedName>
    <definedName name="RedcliffeHospital">#REF!</definedName>
    <definedName name="RefiDate1">#REF!</definedName>
    <definedName name="RefinanceFeesBookDepnRate">#REF!</definedName>
    <definedName name="RefiTaxDepn">#REF!</definedName>
    <definedName name="RegDistInt">#REF!</definedName>
    <definedName name="RegDistMba">#REF!</definedName>
    <definedName name="RegearingIntOnlyEnd">#REF!</definedName>
    <definedName name="RegoToDriver">#REF!</definedName>
    <definedName name="rem_dollarperGJ">#REF!</definedName>
    <definedName name="Reporting_Period">#REF!</definedName>
    <definedName name="ResNo_Tbl">#REF!</definedName>
    <definedName name="RESPONSIBILITYAPPLICATIONID1">#REF!</definedName>
    <definedName name="RESPONSIBILITYID1">#REF!</definedName>
    <definedName name="RESPONSIBILITYNAME1">#REF!</definedName>
    <definedName name="Retail">#REF!</definedName>
    <definedName name="retrievedata">#REF!</definedName>
    <definedName name="RetTarBud03">#REF!</definedName>
    <definedName name="Rev_Solve">#REF!</definedName>
    <definedName name="RevCat">#REF!</definedName>
    <definedName name="Revenue_End">#REF!</definedName>
    <definedName name="RevHedge_B003">#REF!</definedName>
    <definedName name="RevHedge_B080">#REF!</definedName>
    <definedName name="RevHedge_B081">#REF!</definedName>
    <definedName name="RevHedge_B111">#REF!</definedName>
    <definedName name="RevHedge_J002">#REF!</definedName>
    <definedName name="RevHedge_J074">#REF!</definedName>
    <definedName name="RevSensFlag">#REF!</definedName>
    <definedName name="Rf">#REF!</definedName>
    <definedName name="RFMLytton">#REF!</definedName>
    <definedName name="RFMRBPExp">#REF!</definedName>
    <definedName name="RID">#REF!</definedName>
    <definedName name="RL_tbl">#REF!</definedName>
    <definedName name="RLPL">#REF!</definedName>
    <definedName name="RN">#REF!</definedName>
    <definedName name="rnPrint10">#REF!</definedName>
    <definedName name="rnPrint2">#REF!</definedName>
    <definedName name="rnPrint3">#REF!</definedName>
    <definedName name="rnPrint4">#REF!</definedName>
    <definedName name="rnPrint5">#REF!</definedName>
    <definedName name="rnPrint6">#REF!</definedName>
    <definedName name="rnPrint7">#REF!</definedName>
    <definedName name="rnPrint8">#REF!</definedName>
    <definedName name="Rockhampton">#REF!</definedName>
    <definedName name="Rockhampton_Costs">#REF!</definedName>
    <definedName name="RockhamptonPrison">#REF!</definedName>
    <definedName name="RockStep1">#REF!</definedName>
    <definedName name="RockStep2">#REF!</definedName>
    <definedName name="RockStep3">#REF!</definedName>
    <definedName name="RockStep4">#REF!</definedName>
    <definedName name="RockStep5">#REF!</definedName>
    <definedName name="RockStep6">#REF!</definedName>
    <definedName name="ron">#REF!</definedName>
    <definedName name="ROS_NonDed_B038">#REF!</definedName>
    <definedName name="ROS_NonDed_J901">#REF!</definedName>
    <definedName name="ROSConversion">#REF!</definedName>
    <definedName name="ROSConversionIndicator">#REF!</definedName>
    <definedName name="ROSCouponDeductible">#REF!</definedName>
    <definedName name="ROSIndicator">#REF!</definedName>
    <definedName name="Rounding_Switch">#REF!</definedName>
    <definedName name="row">#REF!</definedName>
    <definedName name="ROWSTOUPLOAD1">#REF!</definedName>
    <definedName name="rPipelineAssets">#REF!</definedName>
    <definedName name="rpipelines" localSheetId="22">#REF!</definedName>
    <definedName name="rpipelines" localSheetId="23">#REF!</definedName>
    <definedName name="rpipelines">#N/A</definedName>
    <definedName name="RPSConversion">#REF!</definedName>
    <definedName name="RPSCouponDeductible">#REF!</definedName>
    <definedName name="rpt_1">#REF!</definedName>
    <definedName name="rpt_2">#REF!</definedName>
    <definedName name="rpt_3">#REF!</definedName>
    <definedName name="Rpt_BudVsAct">#REF!</definedName>
    <definedName name="Rpt_MarginExplain">#REF!</definedName>
    <definedName name="Rpt_MoombaAudit">#REF!</definedName>
    <definedName name="Rpt_QldAudit">#REF!</definedName>
    <definedName name="Rpt_QldBudSumm">#REF!</definedName>
    <definedName name="Rpt_QldSumm">#REF!</definedName>
    <definedName name="Rpt_SEAudit">#REF!</definedName>
    <definedName name="rr">INDEX(INDIRECT(CountryShortCode&amp;"Codes"),MATCH(Item,INDIRECT(CountryShortCode&amp;"Desc"),0))</definedName>
    <definedName name="rreal">#REF!</definedName>
    <definedName name="RREST">#REF!</definedName>
    <definedName name="rsharedassets" localSheetId="22">#REF!</definedName>
    <definedName name="rsharedassets" localSheetId="23">#REF!</definedName>
    <definedName name="rSharedAssets" localSheetId="15">#REF!</definedName>
    <definedName name="rSharedAssets" localSheetId="17">#REF!</definedName>
    <definedName name="rsharedassets">#N/A</definedName>
    <definedName name="rvanilla">#REF!</definedName>
    <definedName name="ryesno" localSheetId="22">#REF!</definedName>
    <definedName name="ryesno" localSheetId="23">#REF!</definedName>
    <definedName name="rYesNo" localSheetId="15">#REF!</definedName>
    <definedName name="rYesNo" localSheetId="17">#REF!</definedName>
    <definedName name="ryesno">#N/A</definedName>
    <definedName name="s_Measure">#REF!</definedName>
    <definedName name="s_Version">#REF!</definedName>
    <definedName name="s_Year">#REF!</definedName>
    <definedName name="SA_AMS_city">#REF!</definedName>
    <definedName name="SA_AMS_Regional">#REF!</definedName>
    <definedName name="SA_BudgetData">#REF!</definedName>
    <definedName name="SAMortgageDuty">#REF!</definedName>
    <definedName name="SAPBEXhrIndnt" hidden="1">"Wide"</definedName>
    <definedName name="SAPsysID" hidden="1">"708C5W7SBKP804JT78WJ0JNKI"</definedName>
    <definedName name="SAPwbID" hidden="1">"ARS"</definedName>
    <definedName name="sch3a">#REF!</definedName>
    <definedName name="SCHED_G">#REF!</definedName>
    <definedName name="SCHEDULE_A__RECONCILIATION_BETWEEN_STATUTORY_AND_REGULATORY_ACCOUNTS_REGULATORY_STATEMENT_OF_FINANCIAL_RETURNS">#REF!</definedName>
    <definedName name="SCHEDULE_B__RECONCILIATION_BETWEEN_STATUTORY_AND_REGULATORY_ACCOUNTS__REGULATORY_STATEMENT_OF_FINANCIAL_POSITION">#REF!</definedName>
    <definedName name="SCHEDULE_C__RECONCILIATION_BETWEEN_STATUTORY_ACCOUNTS_AND_REGULATORY_ACCOUNTS__REGULATORY_STATEMENT_OF_CASH_FLOWS">#REF!</definedName>
    <definedName name="SCHEDULE_E__NON_CAPITAL_COSTS">#REF!</definedName>
    <definedName name="SCHEDULE_G__DISPOSALS__BOOK_VALUE_OF_ASSETS_DISPOSED">#REF!</definedName>
    <definedName name="SCHEDULE_OF_OTHER_RECONCILIATION_ITEMS">#REF!</definedName>
    <definedName name="Scorecard_Rating">#REF!</definedName>
    <definedName name="SDT">#REF!</definedName>
    <definedName name="SE_Retail_Vol">#REF!</definedName>
    <definedName name="SE_Wholesale_Vol">#REF!</definedName>
    <definedName name="SeaGasCapexSens">#REF!</definedName>
    <definedName name="SeaGasContractEnd">#REF!</definedName>
    <definedName name="SeaGasEndOps">#REF!</definedName>
    <definedName name="SeaGasOMMargin">#REF!</definedName>
    <definedName name="SeaGasOpexEsc">#REF!</definedName>
    <definedName name="SeaGasOpexEscBaseDate">#REF!</definedName>
    <definedName name="SeaGasOpsFlag">#REF!</definedName>
    <definedName name="SeaGasOpsStart">#REF!</definedName>
    <definedName name="SeaGasRevEsc">#REF!</definedName>
    <definedName name="SeaGasRevEscBaseDate">#REF!</definedName>
    <definedName name="SeaGasRevPostContract">#REF!</definedName>
    <definedName name="SeaGasRevPostContractEndDate">#REF!</definedName>
    <definedName name="SEast">#REF!</definedName>
    <definedName name="SEast1">#REF!</definedName>
    <definedName name="Secs_In_Min">#REF!</definedName>
    <definedName name="SEGLIST">#REF!</definedName>
    <definedName name="SEGMENTSUM">#REF!</definedName>
    <definedName name="Semi_Ann">#REF!</definedName>
    <definedName name="Sep">#REF!</definedName>
    <definedName name="SEP08SPEND">#REF!</definedName>
    <definedName name="SEP09SPEND">#REF!</definedName>
    <definedName name="Series">#REF!</definedName>
    <definedName name="SETOFBOOKSID1">#REF!</definedName>
    <definedName name="SETOFBOOKSNAME1">#REF!</definedName>
    <definedName name="SGRSUYTYIUYOYO">#REF!</definedName>
    <definedName name="SGTable">#REF!</definedName>
    <definedName name="Sheet_Index">#REF!</definedName>
    <definedName name="Shell">#REF!</definedName>
    <definedName name="Shell_1">#REF!</definedName>
    <definedName name="Shell_2">#REF!</definedName>
    <definedName name="Site_Address">#REF!</definedName>
    <definedName name="SMECustNo">#REF!</definedName>
    <definedName name="SN">#REF!</definedName>
    <definedName name="SolveFormulas">#REF!</definedName>
    <definedName name="Source">#REF!</definedName>
    <definedName name="sp">#REF!</definedName>
    <definedName name="Spec">#REF!</definedName>
    <definedName name="Spec_WACC">#REF!</definedName>
    <definedName name="SPECIFIC">#REF!</definedName>
    <definedName name="SPENDFEB09">#REF!</definedName>
    <definedName name="SpotUSD">#REF!</definedName>
    <definedName name="STAFFAUG08">#REF!</definedName>
    <definedName name="StampDutyFee">#REF!</definedName>
    <definedName name="StampDutyFeeDiff">#REF!</definedName>
    <definedName name="StampDutyFeePaste">#REF!</definedName>
    <definedName name="Start_date">#REF!</definedName>
    <definedName name="startdate">#REF!</definedName>
    <definedName name="STARTJOURNALIMPORT1">#REF!</definedName>
    <definedName name="StartPeriodName1">#REF!</definedName>
    <definedName name="STATEMENT_1__REGULATORY_STATEMENT_OF_FINANCIAL_RETURNS">#REF!</definedName>
    <definedName name="STATEMENT_2__REGULATORY_STATEMENT_OF_FINANCIAL_POSITION">#REF!</definedName>
    <definedName name="STATEMENT_3__REGULATORY_STATEMENT_OF_CASH_FLOWS">#REF!</definedName>
    <definedName name="StateRate">#REF!</definedName>
    <definedName name="step1_dollar">#REF!</definedName>
    <definedName name="step1_dollarperGJ">#REF!</definedName>
    <definedName name="step2_dollar">#REF!</definedName>
    <definedName name="step2_dollarperGJ">#REF!</definedName>
    <definedName name="step2_GJ">#REF!</definedName>
    <definedName name="step3_dollar">#REF!</definedName>
    <definedName name="step3_dollarperGJ">#REF!</definedName>
    <definedName name="step3_GJ">#REF!</definedName>
    <definedName name="step4_dollar">#REF!</definedName>
    <definedName name="step4_dollarperGJ">#REF!</definedName>
    <definedName name="step4_GJ">#REF!</definedName>
    <definedName name="step5_dollar">#REF!</definedName>
    <definedName name="step5_dollarperGJ">#REF!</definedName>
    <definedName name="step5_GJ">#REF!</definedName>
    <definedName name="step6_dollar">#REF!</definedName>
    <definedName name="step6_dollarperGJ">#REF!</definedName>
    <definedName name="step6_GJ">#REF!</definedName>
    <definedName name="step7_dollar">#REF!</definedName>
    <definedName name="step7_dollarperGJ">#REF!</definedName>
    <definedName name="step7_GJ">#REF!</definedName>
    <definedName name="step8_dollar">#REF!</definedName>
    <definedName name="step8_dollarperGJ">#REF!</definedName>
    <definedName name="step8_GJ">#REF!</definedName>
    <definedName name="STI_Rounding_Factor">#REF!</definedName>
    <definedName name="stop">#REF!</definedName>
    <definedName name="STP">#REF!</definedName>
    <definedName name="StructuralMargin">#REF!</definedName>
    <definedName name="Sub_Ledger_Range">#REF!</definedName>
    <definedName name="SubDebMarginTable">#REF!</definedName>
    <definedName name="SubDebtAmortPeriod">#REF!</definedName>
    <definedName name="SubDebtAmortPeriodEndDate">#REF!</definedName>
    <definedName name="SubDebtAmortPeriodStartDate">#REF!</definedName>
    <definedName name="SubDebtDeductible">#REF!</definedName>
    <definedName name="SubDebtMargin">#REF!</definedName>
    <definedName name="SubDebtYrstoAmort">#REF!</definedName>
    <definedName name="sum">#REF!</definedName>
    <definedName name="summaryconsolidation">#REF!</definedName>
    <definedName name="Sunshine">#REF!</definedName>
    <definedName name="Sunshine_Cost">#REF!</definedName>
    <definedName name="Supply_Origin">#REF!</definedName>
    <definedName name="System_Peak">#REF!</definedName>
    <definedName name="Table_QldAGLBill">#REF!</definedName>
    <definedName name="Table_QldOtherCharges">#REF!</definedName>
    <definedName name="Table_QldPGEBill">#REF!</definedName>
    <definedName name="Table_QldRechargeSumm">#REF!</definedName>
    <definedName name="Table_QldSales">#REF!</definedName>
    <definedName name="Table_QldVarSumm">#REF!</definedName>
    <definedName name="Table_QldWellheadInvoices">#REF!</definedName>
    <definedName name="Target_MDQ">#REF!</definedName>
    <definedName name="TargetDSCRTable">#REF!</definedName>
    <definedName name="TARIFF">#REF!</definedName>
    <definedName name="TariffCR">#REF!</definedName>
    <definedName name="TariffTH">#REF!</definedName>
    <definedName name="TARIFFTRANSPORT">#REF!</definedName>
    <definedName name="Task">#REF!</definedName>
    <definedName name="TaskList">#REF!</definedName>
    <definedName name="Tax_Expense">#REF!</definedName>
    <definedName name="Tax_Life">#REF!</definedName>
    <definedName name="Tax_Rate">#REF!</definedName>
    <definedName name="TAXATION">#REF!</definedName>
    <definedName name="TB">#REF!</definedName>
    <definedName name="TB_TotalTaxExp">#REF!</definedName>
    <definedName name="TCC">#REF!</definedName>
    <definedName name="Td">#REF!</definedName>
    <definedName name="TelferBCapacity">#REF!</definedName>
    <definedName name="TelferBFlowBasedTariff">#REF!</definedName>
    <definedName name="TelferBookBase">#REF!</definedName>
    <definedName name="TelferBookDepnRate">#REF!</definedName>
    <definedName name="TelferBOverrunChargesQrtly">#REF!</definedName>
    <definedName name="TelferCapacityCharge">#REF!</definedName>
    <definedName name="TelferCapexSens">#REF!</definedName>
    <definedName name="TelferCapexYearly">#REF!</definedName>
    <definedName name="telferdefaultoption">#REF!</definedName>
    <definedName name="TelferEndOps">#REF!</definedName>
    <definedName name="TelferNewcrestProfitShareQrtly">#REF!</definedName>
    <definedName name="TelferOMMargin">#REF!</definedName>
    <definedName name="TelferOMOtherQtrly">#REF!</definedName>
    <definedName name="TelferOMQtrly">#REF!</definedName>
    <definedName name="TelferOpexContingency">#REF!</definedName>
    <definedName name="TelferOpexSens">#REF!</definedName>
    <definedName name="TelferOpsFlag">#REF!</definedName>
    <definedName name="TelferOpsStart">#REF!</definedName>
    <definedName name="TelferOption">#REF!</definedName>
    <definedName name="TelferOptionChooser">#REF!</definedName>
    <definedName name="TelferOptionExerciseDate">#REF!</definedName>
    <definedName name="TelferOptionType">#REF!</definedName>
    <definedName name="TelferRevSens">#REF!</definedName>
    <definedName name="TelferTaxBase">#REF!</definedName>
    <definedName name="TelferTaxDepnRate">#REF!</definedName>
    <definedName name="Template.WIRE">"DBACCESS"</definedName>
    <definedName name="TEMPLATENUMBER1">#REF!</definedName>
    <definedName name="TEMPLATES">#REF!</definedName>
    <definedName name="TEMPLATESTYLE1">#REF!</definedName>
    <definedName name="TEMPLATETYPE1">#REF!</definedName>
    <definedName name="Ten">#REF!</definedName>
    <definedName name="TEP">#REF!</definedName>
    <definedName name="TEST0">#REF!</definedName>
    <definedName name="TEST1">#REF!</definedName>
    <definedName name="TESTHKEY">#REF!</definedName>
    <definedName name="TESTKEYS">#REF!</definedName>
    <definedName name="TESTVKEY">#REF!</definedName>
    <definedName name="TFR_2010">#REF!</definedName>
    <definedName name="TFR_2011">#REF!</definedName>
    <definedName name="TFR_Rounding_Factor">#REF!</definedName>
    <definedName name="ThinCapInd">#REF!</definedName>
    <definedName name="This_Claim">#REF!,#REF!,#REF!,#REF!,#REF!,#REF!</definedName>
    <definedName name="Thousand">#REF!</definedName>
    <definedName name="Thousands">#REF!</definedName>
    <definedName name="TI_B001">#REF!</definedName>
    <definedName name="TI_B002">#REF!</definedName>
    <definedName name="TI_B003">#REF!</definedName>
    <definedName name="TI_B004">#REF!</definedName>
    <definedName name="TI_B005">#REF!</definedName>
    <definedName name="TI_B006">#REF!</definedName>
    <definedName name="TI_B007">#REF!</definedName>
    <definedName name="TI_B008">#REF!</definedName>
    <definedName name="TI_B009">#REF!</definedName>
    <definedName name="TI_B010">#REF!</definedName>
    <definedName name="TI_B011">#REF!</definedName>
    <definedName name="TI_B012">#REF!</definedName>
    <definedName name="TI_B013">#REF!</definedName>
    <definedName name="TI_B014">#REF!</definedName>
    <definedName name="TI_B015">#REF!</definedName>
    <definedName name="TI_B016">#REF!</definedName>
    <definedName name="TI_B017">#REF!</definedName>
    <definedName name="TI_B018">#REF!</definedName>
    <definedName name="TI_B019">#REF!</definedName>
    <definedName name="TI_B020">#REF!</definedName>
    <definedName name="TI_B021">#REF!</definedName>
    <definedName name="TI_B022">#REF!</definedName>
    <definedName name="TI_B023">#REF!</definedName>
    <definedName name="TI_B024">#REF!</definedName>
    <definedName name="TI_B025">#REF!</definedName>
    <definedName name="TI_B026">#REF!</definedName>
    <definedName name="TI_B027">#REF!</definedName>
    <definedName name="TI_B028">#REF!</definedName>
    <definedName name="TI_B031">#REF!</definedName>
    <definedName name="TI_B032">#REF!</definedName>
    <definedName name="TI_B033">#REF!</definedName>
    <definedName name="TI_B034">#REF!</definedName>
    <definedName name="TI_B035">#REF!</definedName>
    <definedName name="TI_B036">#REF!</definedName>
    <definedName name="TI_B038">#REF!</definedName>
    <definedName name="TI_B044">#REF!</definedName>
    <definedName name="TI_B045">#REF!</definedName>
    <definedName name="TI_B046">#REF!</definedName>
    <definedName name="TI_B047">#REF!</definedName>
    <definedName name="TI_B048">#REF!</definedName>
    <definedName name="TI_B050">#REF!</definedName>
    <definedName name="TI_B051">#REF!</definedName>
    <definedName name="TI_B052">#REF!</definedName>
    <definedName name="tier1">#REF!</definedName>
    <definedName name="tier2">#REF!</definedName>
    <definedName name="TiptonOpexContingency">#REF!</definedName>
    <definedName name="TiptonOpexSens">#REF!</definedName>
    <definedName name="TiptonWestAdminFee">#REF!</definedName>
    <definedName name="TiptonWestBookBase">#REF!</definedName>
    <definedName name="TiptonWestEndOps">#REF!</definedName>
    <definedName name="TiptonWestOMMargin">#REF!</definedName>
    <definedName name="TiptonWestOpsFlag">#REF!</definedName>
    <definedName name="TiptonWestOpsStart">#REF!</definedName>
    <definedName name="TiptonWestOptionAmount">#REF!</definedName>
    <definedName name="TiptonWestOptionExerciseDate">#REF!</definedName>
    <definedName name="TiptonWestOptionIndicator">#REF!</definedName>
    <definedName name="TiptonWestRealInsurance">#REF!</definedName>
    <definedName name="TiptonWestRealOpex">#REF!</definedName>
    <definedName name="TiptonWestRealRev">#REF!</definedName>
    <definedName name="TiptonWestRevSens">#REF!</definedName>
    <definedName name="TiptonWestTaxBase">#REF!</definedName>
    <definedName name="TIS">#REF!</definedName>
    <definedName name="TITLE">#REF!</definedName>
    <definedName name="TOP">#REF!</definedName>
    <definedName name="TOS_Cl_Bal">#REF!</definedName>
    <definedName name="TOS_IRR">#REF!</definedName>
    <definedName name="Tot199AA">#REF!</definedName>
    <definedName name="Tot199CR">#REF!</definedName>
    <definedName name="Tot220CR">#REF!</definedName>
    <definedName name="Tot221Cr">#REF!</definedName>
    <definedName name="Tot245AA">#REF!</definedName>
    <definedName name="tot253CR">#REF!</definedName>
    <definedName name="Tot255AA">#REF!</definedName>
    <definedName name="Tot257AA">#REF!</definedName>
    <definedName name="Tot257CR">#REF!</definedName>
    <definedName name="Tot259AA">#REF!</definedName>
    <definedName name="Tot259PPS">#REF!</definedName>
    <definedName name="Tot261AA">#REF!</definedName>
    <definedName name="Tot261CR">#REF!</definedName>
    <definedName name="Tot262AA">#REF!</definedName>
    <definedName name="Tot262CR">#REF!</definedName>
    <definedName name="Tot263AA">#REF!</definedName>
    <definedName name="Tot263CR">#REF!</definedName>
    <definedName name="Tot266AA">#REF!</definedName>
    <definedName name="Totals">#REF!</definedName>
    <definedName name="TotalTrancheDebt">#REF!</definedName>
    <definedName name="TotalTxnCostsDepn">#REF!</definedName>
    <definedName name="TotCR044">#REF!</definedName>
    <definedName name="TotSA013">#REF!</definedName>
    <definedName name="TotSA031">#REF!</definedName>
    <definedName name="TotSA033">#REF!</definedName>
    <definedName name="TotSA034">#REF!</definedName>
    <definedName name="TotSA035">#REF!</definedName>
    <definedName name="TotSA036">#REF!</definedName>
    <definedName name="TotSA040">#REF!</definedName>
    <definedName name="TotSA041">#REF!</definedName>
    <definedName name="TotSA044">#REF!</definedName>
    <definedName name="TotSA046">#REF!</definedName>
    <definedName name="TOTW05CG">#REF!</definedName>
    <definedName name="TOTW05CLCFWD">#REF!</definedName>
    <definedName name="TOTW05CLR">#REF!</definedName>
    <definedName name="TOTW05CLT">#REF!</definedName>
    <definedName name="TOTW05NCG">#REF!</definedName>
    <definedName name="TOTW11">#REF!</definedName>
    <definedName name="TOTW19DEFA">#REF!</definedName>
    <definedName name="TOTW19DEFD">#REF!</definedName>
    <definedName name="TOTW19PROV">#REF!</definedName>
    <definedName name="TOTW19RES">#REF!</definedName>
    <definedName name="TOTW36">#REF!</definedName>
    <definedName name="TOTW42A">#REF!</definedName>
    <definedName name="TOTW42B">#REF!</definedName>
    <definedName name="TOTW42REBATE">#REF!</definedName>
    <definedName name="TOTW52RECOUPED">#REF!</definedName>
    <definedName name="TOTW53IN">#REF!</definedName>
    <definedName name="TOTW53OUT">#REF!</definedName>
    <definedName name="TOTW54IN">#REF!</definedName>
    <definedName name="TOTW54OUT">#REF!</definedName>
    <definedName name="Townsville">#REF!</definedName>
    <definedName name="Townsville_Cost">#REF!</definedName>
    <definedName name="TPWAssets">#REF!</definedName>
    <definedName name="TradeCreditors">#REF!</definedName>
    <definedName name="TradeDebtors">#REF!</definedName>
    <definedName name="Tradingname" localSheetId="22">#REF!</definedName>
    <definedName name="Tradingname" localSheetId="23">#REF!</definedName>
    <definedName name="Tradingname" localSheetId="15">#REF!</definedName>
    <definedName name="Tradingname" localSheetId="17">#REF!</definedName>
    <definedName name="Tradingname">Cover!$C$15</definedName>
    <definedName name="TRAIN">#REF!</definedName>
    <definedName name="TrancheAAmount">#REF!</definedName>
    <definedName name="TrancheAEstabPayment">#REF!</definedName>
    <definedName name="TrancheBAmount">#REF!</definedName>
    <definedName name="TrancheBEstabPayment">#REF!</definedName>
    <definedName name="TrancheCEstabPayment">#REF!</definedName>
    <definedName name="TrancheCPostTOCapexInd">#REF!</definedName>
    <definedName name="TrancheDEstabPayment">#REF!</definedName>
    <definedName name="TrancheEEstabPayment">#REF!</definedName>
    <definedName name="Transm_Pricing_Zone">#REF!</definedName>
    <definedName name="TRANSPORT99">#REF!</definedName>
    <definedName name="trunk_chrge">#REF!</definedName>
    <definedName name="TT">#REF!</definedName>
    <definedName name="TUOS">#REF!</definedName>
    <definedName name="TUOS_FC">#REF!</definedName>
    <definedName name="TUOS_Var">#REF!</definedName>
    <definedName name="TUOS_VC">#REF!</definedName>
    <definedName name="TV_EBITDA_multiple">#REF!</definedName>
    <definedName name="TV_switch">#REF!</definedName>
    <definedName name="TxnCostsTaxDepn">#REF!</definedName>
    <definedName name="TYPES">#REF!</definedName>
    <definedName name="TYPESP5">#REF!</definedName>
    <definedName name="UAGDATA">#REF!</definedName>
    <definedName name="UCHOICES">#REF!</definedName>
    <definedName name="UKTable">#REF!</definedName>
    <definedName name="UnEarRev_B027">#REF!</definedName>
    <definedName name="UnEarRev_B028">#REF!</definedName>
    <definedName name="UNLNK">#REF!</definedName>
    <definedName name="UnRegCR">#REF!</definedName>
    <definedName name="UnRegMinChg">#REF!</definedName>
    <definedName name="UnRegTH">#REF!</definedName>
    <definedName name="UnSecRevDSCRTable">#REF!</definedName>
    <definedName name="UOS_1">#REF!</definedName>
    <definedName name="UOS_2">#REF!</definedName>
    <definedName name="Upstream">#REF!</definedName>
    <definedName name="USA">#REF!</definedName>
    <definedName name="USATable">#REF!</definedName>
    <definedName name="USDEOMSPOT">#REF!</definedName>
    <definedName name="uselist">INDEX(valdata,1,MATCH(#REF!,#REF!,0)):INDEX(valdata,counter,MATCH(#REF!,#REF!,0))</definedName>
    <definedName name="uselist2">INDEX(valdata2,1,MATCH(#REF!,#REF!,0)):INDEX(valdata2,counter2,MATCH(#REF!,#REF!,0))</definedName>
    <definedName name="uselist3">INDEX(valdata3,1,MATCH(#REF!,#REF!,0)):INDEX(valdata3,counter3,MATCH(#REF!,#REF!,0))</definedName>
    <definedName name="uselist4">INDEX(valdata4,1,MATCH(#REF!,#REF!,0)):INDEX(valdata4,counter4,MATCH(#REF!,#REF!,0))</definedName>
    <definedName name="valdata">#REF!:INDEX(#REF!,100,COUNTA(#REF!))</definedName>
    <definedName name="valdata2">#REF!:INDEX(#REF!,100,COUNTA(#REF!))</definedName>
    <definedName name="valdata3">#REF!:INDEX(#REF!,100,COUNTA(#REF!))</definedName>
    <definedName name="valdata4">#REF!:INDEX(#REF!,100,COUNTA(#REF!))</definedName>
    <definedName name="Validations">#REF!</definedName>
    <definedName name="ValleyBeef">#REF!</definedName>
    <definedName name="valn_date">#REF!</definedName>
    <definedName name="vanilla">#REF!</definedName>
    <definedName name="vanilla1">#REF!</definedName>
    <definedName name="vanilla10">#REF!</definedName>
    <definedName name="vanilla2">#REF!</definedName>
    <definedName name="vanilla3">#REF!</definedName>
    <definedName name="vanilla4">#REF!</definedName>
    <definedName name="vanilla5">#REF!</definedName>
    <definedName name="vanilla6">#REF!</definedName>
    <definedName name="vanilla7">#REF!</definedName>
    <definedName name="vanilla8">#REF!</definedName>
    <definedName name="vanilla9">#REF!</definedName>
    <definedName name="VarAA_tbl">#REF!</definedName>
    <definedName name="vAutoFilter">#REF!</definedName>
    <definedName name="vAutoFilterFLAG">#REF!</definedName>
    <definedName name="vCube" hidden="1">#REF!</definedName>
    <definedName name="Version.WIRE">1</definedName>
    <definedName name="vFormulas" hidden="1">#REF!</definedName>
    <definedName name="vGetRange" hidden="1">#REF!</definedName>
    <definedName name="VIC_BudgetData">#REF!</definedName>
    <definedName name="Vic_CY">OFFSET(#REF!,0,#REF!,,24)</definedName>
    <definedName name="Vic_mat">OFFSET(#REF!,0,#REF!,,36)</definedName>
    <definedName name="Vic_PY">OFFSET(#REF!,0,#REF!,,36)</definedName>
    <definedName name="Vicgas_April">#REF!</definedName>
    <definedName name="Vicgas_August">#REF!</definedName>
    <definedName name="Vicgas_December">#REF!</definedName>
    <definedName name="Vicgas_February">#REF!</definedName>
    <definedName name="Vicgas_January">#REF!</definedName>
    <definedName name="Vicgas_July">#REF!</definedName>
    <definedName name="Vicgas_June">#REF!</definedName>
    <definedName name="Vicgas_March">#REF!</definedName>
    <definedName name="Vicgas_May">#REF!</definedName>
    <definedName name="Vicgas_November">#REF!</definedName>
    <definedName name="Vicgas_October">#REF!</definedName>
    <definedName name="Vicgas_September">#REF!</definedName>
    <definedName name="Visy">#REF!</definedName>
    <definedName name="Vol">#REF!</definedName>
    <definedName name="volume">#REF!</definedName>
    <definedName name="vPasteBackFrom" hidden="1">#REF!</definedName>
    <definedName name="vPasteBackTo" hidden="1">#REF!</definedName>
    <definedName name="vProjectEntry" hidden="1">#REF!</definedName>
    <definedName name="vProjectPaste" hidden="1">#REF!</definedName>
    <definedName name="vSendStatus" hidden="1">#REF!</definedName>
    <definedName name="vServer" hidden="1">#REF!</definedName>
    <definedName name="VTyp">#REF!</definedName>
    <definedName name="W53_Company_Name">#REF!</definedName>
    <definedName name="W5ADDCOST">#REF!</definedName>
    <definedName name="W5COST">#REF!</definedName>
    <definedName name="W5DISPCOST">#REF!</definedName>
    <definedName name="W5INDEX">#REF!</definedName>
    <definedName name="W5LOSS">#REF!</definedName>
    <definedName name="W5NEWCOST">#REF!</definedName>
    <definedName name="W5NOGAIN">#REF!</definedName>
    <definedName name="W5PROCEED">#REF!</definedName>
    <definedName name="W5PROFIT">#REF!</definedName>
    <definedName name="WACC">#REF!</definedName>
    <definedName name="WAPLInvoice">#REF!</definedName>
    <definedName name="Warwick">#REF!</definedName>
    <definedName name="Warwick_Cost">#REF!</definedName>
    <definedName name="WB_BudgetData">#REF!</definedName>
    <definedName name="wc">#REF!</definedName>
    <definedName name="wcbal">#REF!</definedName>
    <definedName name="WCCommitmentFeePerc">#REF!</definedName>
    <definedName name="wcdebtors">#REF!</definedName>
    <definedName name="WCDrawdownDate">#REF!</definedName>
    <definedName name="WCEndDate">#REF!</definedName>
    <definedName name="WCEstablishmentFee">#REF!</definedName>
    <definedName name="WCFacilityLimit">#REF!</definedName>
    <definedName name="WCMargin">#REF!</definedName>
    <definedName name="wcother">#REF!</definedName>
    <definedName name="wcsumm">#REF!</definedName>
    <definedName name="Weather_Grid">#REF!</definedName>
    <definedName name="Weighted_Price">#REF!</definedName>
    <definedName name="WELCOME_TO_PAGE">#REF!</definedName>
    <definedName name="WH_Rates">#REF!</definedName>
    <definedName name="Wholesale_Trade">#REF!</definedName>
    <definedName name="Whprice">#REF!</definedName>
    <definedName name="WickhamCapexBookDepnRate">#REF!</definedName>
    <definedName name="WickhamCapexFacAmtExclInt">#REF!</definedName>
    <definedName name="WickhamCapexSens">#REF!</definedName>
    <definedName name="WickhamContractEndDate">#REF!</definedName>
    <definedName name="WickhamOpexContingency">#REF!</definedName>
    <definedName name="WickhamOpexSens">#REF!</definedName>
    <definedName name="WickhamOpsFlag">#REF!</definedName>
    <definedName name="WickhamPointOMMargin">#REF!</definedName>
    <definedName name="WickhamRealYrlyRevenue">#REF!</definedName>
    <definedName name="WickhamRevPostContract">#REF!</definedName>
    <definedName name="WickhamRevPostContractEndDate">#REF!</definedName>
    <definedName name="WickhamRevSens">#REF!</definedName>
    <definedName name="WickhamStartOps">#REF!</definedName>
    <definedName name="Wide50_100">#REF!</definedName>
    <definedName name="WithholdingDistributions">#REF!</definedName>
    <definedName name="WithholdingRPSInt">#REF!</definedName>
    <definedName name="WithholdingRPSPrincipal">#REF!</definedName>
    <definedName name="WithholdingTaxChooser">#REF!</definedName>
    <definedName name="Wks_In_Yr">#REF!</definedName>
    <definedName name="WPCInvoice">#REF!</definedName>
    <definedName name="WrapFeeBondDiff">#REF!</definedName>
    <definedName name="WrapFeeFinClose">#REF!</definedName>
    <definedName name="WrappingFeeCFEndDate">#REF!</definedName>
    <definedName name="WrappingFeeDiscRate">#REF!</definedName>
    <definedName name="WrappingFeePerc">#REF!</definedName>
    <definedName name="WrappingFeePeriod">#REF!</definedName>
    <definedName name="wrn.1st._.Quarter." hidden="1">{#N/A,#N/A,FALSE,"1st quarter"}</definedName>
    <definedName name="wrn.1stqtr." hidden="1">{#N/A,#N/A,FALSE,"1st quarter"}</definedName>
    <definedName name="wrn.Annual._.Summary." hidden="1">{#N/A,#N/A,FALSE,"Annual Summary"}</definedName>
    <definedName name="wrn.Assumptions." hidden="1">{#N/A,#N/A,FALSE,"Assumptions"}</definedName>
    <definedName name="wrn.Both._.Outputs." hidden="1">{"LTV Output",#N/A,FALSE,"Output";"DCR Output",#N/A,FALSE,"Output"}</definedName>
    <definedName name="wrn.DCR._.Output." hidden="1">{"DCR Output",#N/A,FALSE,"Output"}</definedName>
    <definedName name="wrn.Five._.Year." hidden="1">{#N/A,"Five Year",FALSE,"Assumptions";#N/A,"Five Year",FALSE,"Annual Summary";#N/A,"Five Year",FALSE,"Quarterly Summary";#N/A,#N/A,FALSE,"IRR"}</definedName>
    <definedName name="wrn.Forecasts." hidden="1">{#N/A,#N/A,FALSE,"Forecasts"}</definedName>
    <definedName name="wrn.Inputs." hidden="1">{#N/A,#N/A,FALSE,"Input"}</definedName>
    <definedName name="wrn.IRR." hidden="1">{#N/A,#N/A,FALSE,"IRR"}</definedName>
    <definedName name="wrn.LTV._.Output." hidden="1">{"LTV Output",#N/A,FALSE,"Output"}</definedName>
    <definedName name="wrn.Printout." hidden="1">{"Zone1",#N/A,FALSE,"Parameters";"Zone2",#N/A,FALSE,"Parameters"}</definedName>
    <definedName name="wrn.Quarter1." hidden="1">{#N/A,#N/A,FALSE,"1st quarter 1997"}</definedName>
    <definedName name="wrn.Quarterly._.Summary." hidden="1">{#N/A,#N/A,FALSE,"Quarterly Summary"}</definedName>
    <definedName name="wrn.Report." hidden="1">{#N/A,#N/A,FALSE,"1996 BS";#N/A,#N/A,FALSE,"Income Stmt"}</definedName>
    <definedName name="wrn.Ten._.Year." hidden="1">{#N/A,"Ten Year",FALSE,"Assumptions";#N/A,"Ten Year",FALSE,"Annual Summary";#N/A,"Ten Year",FALSE,"Quarterly Summary";#N/A,#N/A,FALSE,"IRR"}</definedName>
    <definedName name="wtsheet">#REF!</definedName>
    <definedName name="x">#REF!</definedName>
    <definedName name="x_1">#REF!</definedName>
    <definedName name="X_2">#REF!</definedName>
    <definedName name="X_3">#REF!</definedName>
    <definedName name="X_4">#REF!</definedName>
    <definedName name="XAXIS">OFFSET(#REF!,,COUNTIF(#REF!,"&gt;0")-36,,36)</definedName>
    <definedName name="XAXISV">OFFSET(#REF!,,COUNT(#REF!)-36,,36)</definedName>
    <definedName name="xx">#REF!</definedName>
    <definedName name="xxAnnl_CorpTax_Rate">#REF!</definedName>
    <definedName name="xxINDANNUAL">#REF!</definedName>
    <definedName name="xxINITEQUITYINJ">#REF!</definedName>
    <definedName name="xxx">#REF!</definedName>
    <definedName name="xxYearNo">#REF!</definedName>
    <definedName name="y">#REF!</definedName>
    <definedName name="Y_N">#REF!</definedName>
    <definedName name="YEAR">#REF!</definedName>
    <definedName name="Yearending" localSheetId="22">#REF!</definedName>
    <definedName name="Yearending" localSheetId="23">#REF!</definedName>
    <definedName name="Yearending" localSheetId="15">#REF!</definedName>
    <definedName name="Yearending" localSheetId="17">#REF!</definedName>
    <definedName name="Yearending">Cover!$C$23</definedName>
    <definedName name="YearEndMonth">#REF!</definedName>
    <definedName name="years">#REF!</definedName>
    <definedName name="Yearstart" localSheetId="22">#REF!</definedName>
    <definedName name="Yearstart" localSheetId="23">#REF!</definedName>
    <definedName name="Yearstart" localSheetId="15">#REF!</definedName>
    <definedName name="Yearstart" localSheetId="17">#REF!</definedName>
    <definedName name="Yearstart">Cover!$C$21</definedName>
    <definedName name="Yes">#REF!</definedName>
    <definedName name="YesNo">#REF!</definedName>
    <definedName name="Yr_Name">#REF!</definedName>
    <definedName name="Yrs_In_Yr">#REF!</definedName>
    <definedName name="YTD_Months">#REF!</definedName>
    <definedName name="ytdact98">#REF!</definedName>
    <definedName name="YTDACT99">#REF!</definedName>
    <definedName name="YTDACTTJ">#REF!</definedName>
    <definedName name="YTDBUD99">#REF!</definedName>
    <definedName name="YTDLIFE">#REF!</definedName>
    <definedName name="YTDLIFEE">#REF!</definedName>
    <definedName name="YTDVAR99">#REF!</definedName>
    <definedName name="yy">#REF!</definedName>
    <definedName name="z">OFFSET(ADSWAPCount,0,1+ItemsCols,1,ADSWAPCount)</definedName>
    <definedName name="Zeitwert">#REF!</definedName>
    <definedName name="ZW">#REF!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9" i="68" l="1"/>
  <c r="O17" i="34"/>
  <c r="L17" i="34"/>
  <c r="F16" i="34"/>
  <c r="F15" i="34"/>
  <c r="F14" i="34"/>
  <c r="F13" i="34"/>
  <c r="F12" i="34"/>
  <c r="F11" i="34"/>
  <c r="F10" i="34"/>
  <c r="F9" i="34"/>
  <c r="I19" i="56"/>
  <c r="I15" i="56"/>
  <c r="I15" i="5"/>
  <c r="C33" i="55"/>
  <c r="C27" i="55"/>
  <c r="C21" i="55"/>
  <c r="C16" i="55"/>
  <c r="C15" i="55"/>
  <c r="C14" i="55"/>
  <c r="C13" i="55"/>
  <c r="C12" i="55"/>
  <c r="C11" i="55"/>
  <c r="C10" i="55"/>
  <c r="C9" i="55"/>
  <c r="B4" i="96"/>
  <c r="B5" i="96" s="1"/>
  <c r="B6" i="96" s="1"/>
  <c r="B7" i="96" s="1"/>
  <c r="B8" i="96" s="1"/>
  <c r="B9" i="96" s="1"/>
  <c r="B10" i="96" s="1"/>
  <c r="B4" i="95"/>
  <c r="B5" i="95" s="1"/>
  <c r="B6" i="95" s="1"/>
  <c r="B7" i="95" s="1"/>
  <c r="B8" i="95" s="1"/>
  <c r="B9" i="95" s="1"/>
  <c r="B10" i="95" s="1"/>
  <c r="B11" i="95" s="1"/>
  <c r="B12" i="95" s="1"/>
  <c r="B13" i="95" s="1"/>
  <c r="B14" i="95" s="1"/>
  <c r="B15" i="95" s="1"/>
  <c r="B16" i="95" s="1"/>
  <c r="B17" i="95" s="1"/>
  <c r="B18" i="95" s="1"/>
  <c r="B19" i="95" s="1"/>
  <c r="B20" i="95" s="1"/>
  <c r="B21" i="95" s="1"/>
  <c r="B22" i="95" s="1"/>
  <c r="B23" i="95" s="1"/>
  <c r="B24" i="95" s="1"/>
  <c r="B25" i="95" s="1"/>
  <c r="B26" i="95" s="1"/>
  <c r="B27" i="95" s="1"/>
  <c r="B28" i="95" s="1"/>
  <c r="B29" i="95" s="1"/>
  <c r="B30" i="95" s="1"/>
  <c r="B31" i="95" s="1"/>
  <c r="B32" i="95" s="1"/>
  <c r="B33" i="95" s="1"/>
  <c r="B34" i="95" s="1"/>
  <c r="B35" i="95" s="1"/>
  <c r="B36" i="95" s="1"/>
  <c r="B37" i="95" s="1"/>
  <c r="B38" i="95" s="1"/>
  <c r="B39" i="95" s="1"/>
  <c r="B40" i="95" s="1"/>
  <c r="B41" i="95" s="1"/>
  <c r="B42" i="95" s="1"/>
  <c r="B43" i="95" s="1"/>
  <c r="B44" i="95" s="1"/>
  <c r="B45" i="95" s="1"/>
  <c r="B46" i="95" s="1"/>
  <c r="B47" i="95" s="1"/>
  <c r="B48" i="95" s="1"/>
  <c r="B49" i="95" s="1"/>
  <c r="B50" i="95" s="1"/>
  <c r="B51" i="95" s="1"/>
  <c r="B52" i="95" s="1"/>
  <c r="B53" i="95" s="1"/>
  <c r="B54" i="95" s="1"/>
  <c r="B55" i="95" s="1"/>
  <c r="B56" i="95" s="1"/>
  <c r="B57" i="95" s="1"/>
  <c r="B58" i="95" s="1"/>
  <c r="B59" i="95" s="1"/>
  <c r="B60" i="95" s="1"/>
  <c r="B61" i="95" s="1"/>
  <c r="B62" i="95" s="1"/>
  <c r="B63" i="95" s="1"/>
  <c r="B64" i="95" s="1"/>
  <c r="B65" i="95" s="1"/>
  <c r="B66" i="95" s="1"/>
  <c r="B67" i="95" s="1"/>
  <c r="B68" i="95" s="1"/>
  <c r="B69" i="95" s="1"/>
  <c r="B70" i="95" s="1"/>
  <c r="B71" i="95" s="1"/>
  <c r="B72" i="95" s="1"/>
  <c r="B73" i="95" s="1"/>
  <c r="B74" i="95" s="1"/>
  <c r="B75" i="95" s="1"/>
  <c r="B76" i="95" s="1"/>
  <c r="B77" i="95" s="1"/>
  <c r="B78" i="95" s="1"/>
  <c r="B79" i="95" s="1"/>
  <c r="B80" i="95" s="1"/>
  <c r="B81" i="95" s="1"/>
  <c r="B82" i="95" s="1"/>
  <c r="B83" i="95" s="1"/>
  <c r="B84" i="95" s="1"/>
  <c r="B85" i="95" s="1"/>
  <c r="B86" i="95" s="1"/>
  <c r="B87" i="95" s="1"/>
  <c r="B88" i="95" s="1"/>
  <c r="B89" i="95" s="1"/>
  <c r="B90" i="95" s="1"/>
  <c r="B91" i="95" s="1"/>
  <c r="B92" i="95" s="1"/>
  <c r="B93" i="95" s="1"/>
  <c r="B94" i="95" s="1"/>
  <c r="B95" i="95" s="1"/>
  <c r="C3" i="68"/>
  <c r="E15" i="34"/>
  <c r="E14" i="34"/>
  <c r="E13" i="34"/>
  <c r="E12" i="34"/>
  <c r="E11" i="34"/>
  <c r="E10" i="34"/>
  <c r="E9" i="34"/>
  <c r="D69" i="6"/>
  <c r="D68" i="6"/>
  <c r="D55" i="6"/>
  <c r="D54" i="6"/>
  <c r="D27" i="6"/>
  <c r="D12" i="6"/>
  <c r="D22" i="6"/>
  <c r="D34" i="6"/>
  <c r="D11" i="6"/>
  <c r="D18" i="6"/>
  <c r="D57" i="6"/>
  <c r="D71" i="6"/>
  <c r="D36" i="6"/>
  <c r="D26" i="6"/>
  <c r="D47" i="6"/>
  <c r="D33" i="6"/>
  <c r="D19" i="6"/>
  <c r="D48" i="6"/>
  <c r="D20" i="6"/>
  <c r="C3" i="64"/>
  <c r="C3" i="60"/>
  <c r="C3" i="54"/>
  <c r="C3" i="66"/>
  <c r="C3" i="47"/>
  <c r="C3" i="59"/>
  <c r="C3" i="34"/>
  <c r="C3" i="63"/>
  <c r="C3" i="55"/>
  <c r="C3" i="6"/>
  <c r="C3" i="16"/>
  <c r="C3" i="45"/>
  <c r="C3" i="57"/>
  <c r="C3" i="56"/>
  <c r="C3" i="5"/>
  <c r="C3" i="52"/>
  <c r="C3" i="44"/>
  <c r="C100" i="68"/>
  <c r="F100" i="68"/>
  <c r="G99" i="68"/>
  <c r="F99" i="68"/>
  <c r="D99" i="68"/>
  <c r="G97" i="68"/>
  <c r="F97" i="68"/>
  <c r="D97" i="68"/>
  <c r="C99" i="68"/>
  <c r="C97" i="68"/>
  <c r="G95" i="68"/>
  <c r="F95" i="68"/>
  <c r="D95" i="68"/>
  <c r="G94" i="68"/>
  <c r="F94" i="68"/>
  <c r="D94" i="68"/>
  <c r="G93" i="68"/>
  <c r="F93" i="68"/>
  <c r="D93" i="68"/>
  <c r="G92" i="68"/>
  <c r="F92" i="68"/>
  <c r="D92" i="68"/>
  <c r="G91" i="68"/>
  <c r="F91" i="68"/>
  <c r="D91" i="68"/>
  <c r="G90" i="68"/>
  <c r="F90" i="68"/>
  <c r="D90" i="68"/>
  <c r="G89" i="68"/>
  <c r="F89" i="68"/>
  <c r="D89" i="68"/>
  <c r="G88" i="68"/>
  <c r="F88" i="68"/>
  <c r="D88" i="68"/>
  <c r="C95" i="68"/>
  <c r="C94" i="68"/>
  <c r="C93" i="68"/>
  <c r="C92" i="68"/>
  <c r="C91" i="68"/>
  <c r="C90" i="68"/>
  <c r="C89" i="68"/>
  <c r="C88" i="68"/>
  <c r="G86" i="68"/>
  <c r="F86" i="68"/>
  <c r="D86" i="68"/>
  <c r="G85" i="68"/>
  <c r="F85" i="68"/>
  <c r="D85" i="68"/>
  <c r="G84" i="68"/>
  <c r="F84" i="68"/>
  <c r="D84" i="68"/>
  <c r="G83" i="68"/>
  <c r="F83" i="68"/>
  <c r="D83" i="68"/>
  <c r="G82" i="68"/>
  <c r="F82" i="68"/>
  <c r="D82" i="68"/>
  <c r="G81" i="68"/>
  <c r="F81" i="68"/>
  <c r="D81" i="68"/>
  <c r="G80" i="68"/>
  <c r="F80" i="68"/>
  <c r="D80" i="68"/>
  <c r="G79" i="68"/>
  <c r="F79" i="68"/>
  <c r="D79" i="68"/>
  <c r="C86" i="68"/>
  <c r="C85" i="68"/>
  <c r="C84" i="68"/>
  <c r="C83" i="68"/>
  <c r="C82" i="68"/>
  <c r="C81" i="68"/>
  <c r="C80" i="68"/>
  <c r="C79" i="68"/>
  <c r="G77" i="68"/>
  <c r="F77" i="68"/>
  <c r="G76" i="68"/>
  <c r="F76" i="68"/>
  <c r="G75" i="68"/>
  <c r="F75" i="68"/>
  <c r="G74" i="68"/>
  <c r="F74" i="68"/>
  <c r="G73" i="68"/>
  <c r="F73" i="68"/>
  <c r="G72" i="68"/>
  <c r="F72" i="68"/>
  <c r="G71" i="68"/>
  <c r="F71" i="68"/>
  <c r="G70" i="68"/>
  <c r="F70" i="68"/>
  <c r="D70" i="68"/>
  <c r="D71" i="68"/>
  <c r="D72" i="68"/>
  <c r="D73" i="68"/>
  <c r="D74" i="68"/>
  <c r="D75" i="68"/>
  <c r="D76" i="68"/>
  <c r="D77" i="68"/>
  <c r="C77" i="68"/>
  <c r="C76" i="68"/>
  <c r="C75" i="68"/>
  <c r="C74" i="68"/>
  <c r="C73" i="68"/>
  <c r="C72" i="68"/>
  <c r="C71" i="68"/>
  <c r="C70" i="68"/>
  <c r="G57" i="68"/>
  <c r="F57" i="68" s="1"/>
  <c r="D41" i="68"/>
  <c r="D35" i="68"/>
  <c r="D33" i="68"/>
  <c r="D93" i="6"/>
  <c r="D91" i="6"/>
  <c r="D86" i="6"/>
  <c r="D85" i="6"/>
  <c r="D78" i="6"/>
  <c r="D43" i="6"/>
  <c r="D77" i="6"/>
  <c r="D42" i="6"/>
  <c r="D76" i="6"/>
  <c r="D41" i="6"/>
  <c r="D75" i="6"/>
  <c r="D61" i="6"/>
  <c r="D40" i="6"/>
  <c r="D74" i="6"/>
  <c r="D39" i="6"/>
  <c r="B2" i="64"/>
  <c r="B2" i="60"/>
  <c r="B2" i="54"/>
  <c r="B2" i="66"/>
  <c r="B2" i="47"/>
  <c r="B2" i="59"/>
  <c r="B2" i="34"/>
  <c r="B2" i="63"/>
  <c r="B2" i="55"/>
  <c r="B2" i="6"/>
  <c r="B2" i="16"/>
  <c r="B2" i="45"/>
  <c r="B2" i="57"/>
  <c r="B2" i="56"/>
  <c r="B2" i="5"/>
  <c r="B2" i="52"/>
  <c r="B2" i="44"/>
  <c r="B2" i="68"/>
  <c r="F17" i="16"/>
  <c r="E21" i="56"/>
  <c r="E11" i="5" s="1"/>
  <c r="K60" i="34"/>
  <c r="I23" i="5"/>
  <c r="D28" i="68"/>
  <c r="E89" i="6"/>
  <c r="D31" i="68" s="1"/>
  <c r="E96" i="6"/>
  <c r="D32" i="68" s="1"/>
  <c r="D19" i="54"/>
  <c r="H16" i="54"/>
  <c r="E97" i="68" s="1"/>
  <c r="K16" i="54"/>
  <c r="H97" i="68"/>
  <c r="H18" i="54"/>
  <c r="E99" i="68" s="1"/>
  <c r="K18" i="54"/>
  <c r="H99" i="68" s="1"/>
  <c r="F20" i="54"/>
  <c r="G20" i="54"/>
  <c r="I20" i="54"/>
  <c r="J20" i="54"/>
  <c r="F8" i="47"/>
  <c r="Y31" i="47"/>
  <c r="Z31" i="47"/>
  <c r="G53" i="34"/>
  <c r="E14" i="57"/>
  <c r="E13" i="57"/>
  <c r="E12" i="57"/>
  <c r="E11" i="57"/>
  <c r="E10" i="57"/>
  <c r="I17" i="56"/>
  <c r="I16" i="56"/>
  <c r="I14" i="5"/>
  <c r="I13" i="5"/>
  <c r="I12" i="5"/>
  <c r="AA23" i="47"/>
  <c r="Z23" i="47"/>
  <c r="Y23" i="47"/>
  <c r="AA16" i="47"/>
  <c r="Z16" i="47"/>
  <c r="Y16" i="47"/>
  <c r="E29" i="47"/>
  <c r="C49" i="68" s="1"/>
  <c r="E22" i="47"/>
  <c r="E15" i="47"/>
  <c r="F36" i="16"/>
  <c r="BJ12" i="54"/>
  <c r="H77" i="68" s="1"/>
  <c r="BI20" i="54"/>
  <c r="BH20" i="54"/>
  <c r="BF20" i="54"/>
  <c r="BE20" i="54"/>
  <c r="BC20" i="54"/>
  <c r="BB20" i="54"/>
  <c r="AZ20" i="54"/>
  <c r="AY20" i="54"/>
  <c r="AW20" i="54"/>
  <c r="AV20" i="54"/>
  <c r="AT20" i="54"/>
  <c r="AS20" i="54"/>
  <c r="AQ20" i="54"/>
  <c r="AP20" i="54"/>
  <c r="AN20" i="54"/>
  <c r="AM20" i="54"/>
  <c r="AJ20" i="54"/>
  <c r="AI20" i="54"/>
  <c r="AG20" i="54"/>
  <c r="AF20" i="54"/>
  <c r="AD20" i="54"/>
  <c r="AC20" i="54"/>
  <c r="AA20" i="54"/>
  <c r="Z20" i="54"/>
  <c r="X20" i="54"/>
  <c r="W20" i="54"/>
  <c r="U20" i="54"/>
  <c r="T20" i="54"/>
  <c r="Q20" i="54"/>
  <c r="P20" i="54"/>
  <c r="N20" i="54"/>
  <c r="M20" i="54"/>
  <c r="D16" i="54"/>
  <c r="E36" i="45"/>
  <c r="D15" i="57"/>
  <c r="E12" i="5" s="1"/>
  <c r="BJ13" i="54"/>
  <c r="H86" i="68" s="1"/>
  <c r="BJ14" i="54"/>
  <c r="H95" i="68" s="1"/>
  <c r="BG13" i="54"/>
  <c r="E86" i="68"/>
  <c r="BG14" i="54"/>
  <c r="E95" i="68" s="1"/>
  <c r="BG12" i="54"/>
  <c r="E77" i="68" s="1"/>
  <c r="BD13" i="54"/>
  <c r="H85" i="68" s="1"/>
  <c r="BD14" i="54"/>
  <c r="H94" i="68"/>
  <c r="BD12" i="54"/>
  <c r="H76" i="68" s="1"/>
  <c r="BA13" i="54"/>
  <c r="E85" i="68" s="1"/>
  <c r="BA14" i="54"/>
  <c r="E94" i="68" s="1"/>
  <c r="BA12" i="54"/>
  <c r="E76" i="68"/>
  <c r="AX13" i="54"/>
  <c r="H84" i="68" s="1"/>
  <c r="AX14" i="54"/>
  <c r="H93" i="68" s="1"/>
  <c r="AX12" i="54"/>
  <c r="H75" i="68" s="1"/>
  <c r="AU13" i="54"/>
  <c r="E84" i="68" s="1"/>
  <c r="AU14" i="54"/>
  <c r="E93" i="68"/>
  <c r="AU12" i="54"/>
  <c r="E75" i="68" s="1"/>
  <c r="AR13" i="54"/>
  <c r="H83" i="68" s="1"/>
  <c r="AR14" i="54"/>
  <c r="H92" i="68"/>
  <c r="AR12" i="54"/>
  <c r="H74" i="68" s="1"/>
  <c r="AO13" i="54"/>
  <c r="E83" i="68" s="1"/>
  <c r="AO14" i="54"/>
  <c r="E92" i="68" s="1"/>
  <c r="AO12" i="54"/>
  <c r="E74" i="68"/>
  <c r="AK13" i="54"/>
  <c r="H82" i="68" s="1"/>
  <c r="AK14" i="54"/>
  <c r="H91" i="68" s="1"/>
  <c r="AK12" i="54"/>
  <c r="H73" i="68" s="1"/>
  <c r="AH13" i="54"/>
  <c r="E82" i="68" s="1"/>
  <c r="AH14" i="54"/>
  <c r="E91" i="68"/>
  <c r="AH12" i="54"/>
  <c r="E73" i="68" s="1"/>
  <c r="AE13" i="54"/>
  <c r="H81" i="68" s="1"/>
  <c r="AE14" i="54"/>
  <c r="H90" i="68" s="1"/>
  <c r="AE12" i="54"/>
  <c r="H72" i="68" s="1"/>
  <c r="AB13" i="54"/>
  <c r="E81" i="68"/>
  <c r="AB14" i="54"/>
  <c r="E90" i="68" s="1"/>
  <c r="AB12" i="54"/>
  <c r="E72" i="68" s="1"/>
  <c r="Y13" i="54"/>
  <c r="H80" i="68" s="1"/>
  <c r="Y14" i="54"/>
  <c r="H89" i="68" s="1"/>
  <c r="Y12" i="54"/>
  <c r="H71" i="68" s="1"/>
  <c r="V13" i="54"/>
  <c r="E80" i="68" s="1"/>
  <c r="V14" i="54"/>
  <c r="E89" i="68"/>
  <c r="V12" i="54"/>
  <c r="E71" i="68" s="1"/>
  <c r="R13" i="54"/>
  <c r="H79" i="68" s="1"/>
  <c r="R14" i="54"/>
  <c r="H88" i="68"/>
  <c r="R12" i="54"/>
  <c r="H70" i="68" s="1"/>
  <c r="O13" i="54"/>
  <c r="E79" i="68" s="1"/>
  <c r="O14" i="54"/>
  <c r="E88" i="68" s="1"/>
  <c r="O12" i="54"/>
  <c r="E70" i="68"/>
  <c r="L18" i="34"/>
  <c r="O18" i="34" s="1"/>
  <c r="L19" i="34"/>
  <c r="O19" i="34" s="1"/>
  <c r="L20" i="34"/>
  <c r="O20" i="34" s="1"/>
  <c r="L21" i="34"/>
  <c r="O21" i="34" s="1"/>
  <c r="L22" i="34"/>
  <c r="O22" i="34"/>
  <c r="L23" i="34"/>
  <c r="O23" i="34" s="1"/>
  <c r="L24" i="34"/>
  <c r="O24" i="34" s="1"/>
  <c r="L25" i="34"/>
  <c r="O25" i="34"/>
  <c r="L26" i="34"/>
  <c r="O26" i="34" s="1"/>
  <c r="L27" i="34"/>
  <c r="O27" i="34" s="1"/>
  <c r="L28" i="34"/>
  <c r="O28" i="34" s="1"/>
  <c r="L29" i="34"/>
  <c r="O29" i="34"/>
  <c r="L30" i="34"/>
  <c r="O30" i="34" s="1"/>
  <c r="L31" i="34"/>
  <c r="O31" i="34" s="1"/>
  <c r="L32" i="34"/>
  <c r="O32" i="34" s="1"/>
  <c r="L33" i="34"/>
  <c r="O33" i="34" s="1"/>
  <c r="L34" i="34"/>
  <c r="O34" i="34"/>
  <c r="L35" i="34"/>
  <c r="O35" i="34" s="1"/>
  <c r="L36" i="34"/>
  <c r="O36" i="34" s="1"/>
  <c r="L37" i="34"/>
  <c r="O37" i="34" s="1"/>
  <c r="L38" i="34"/>
  <c r="O38" i="34" s="1"/>
  <c r="L39" i="34"/>
  <c r="O39" i="34"/>
  <c r="L40" i="34"/>
  <c r="O40" i="34" s="1"/>
  <c r="L41" i="34"/>
  <c r="O41" i="34" s="1"/>
  <c r="L42" i="34"/>
  <c r="O42" i="34" s="1"/>
  <c r="L43" i="34"/>
  <c r="O43" i="34"/>
  <c r="L44" i="34"/>
  <c r="O44" i="34" s="1"/>
  <c r="L45" i="34"/>
  <c r="O45" i="34" s="1"/>
  <c r="K62" i="34"/>
  <c r="K63" i="34"/>
  <c r="N63" i="34" s="1"/>
  <c r="K64" i="34"/>
  <c r="N64" i="34" s="1"/>
  <c r="K65" i="34"/>
  <c r="N65" i="34" s="1"/>
  <c r="K66" i="34"/>
  <c r="N66" i="34" s="1"/>
  <c r="K69" i="34"/>
  <c r="N69" i="34" s="1"/>
  <c r="K71" i="34"/>
  <c r="N71" i="34" s="1"/>
  <c r="K72" i="34"/>
  <c r="N72" i="34" s="1"/>
  <c r="K73" i="34"/>
  <c r="N73" i="34" s="1"/>
  <c r="K74" i="34"/>
  <c r="N74" i="34" s="1"/>
  <c r="K75" i="34"/>
  <c r="N75" i="34"/>
  <c r="K76" i="34"/>
  <c r="N76" i="34" s="1"/>
  <c r="L46" i="34"/>
  <c r="O46" i="34"/>
  <c r="L47" i="34"/>
  <c r="O47" i="34" s="1"/>
  <c r="L48" i="34"/>
  <c r="O48" i="34" s="1"/>
  <c r="G35" i="59"/>
  <c r="G34" i="59"/>
  <c r="G33" i="59"/>
  <c r="G32" i="59"/>
  <c r="G31" i="59"/>
  <c r="G30" i="59"/>
  <c r="G29" i="59"/>
  <c r="G28" i="59"/>
  <c r="G27" i="59"/>
  <c r="G26" i="59"/>
  <c r="G25" i="59"/>
  <c r="G24" i="59"/>
  <c r="G23" i="59"/>
  <c r="G22" i="59"/>
  <c r="G21" i="59"/>
  <c r="G20" i="59"/>
  <c r="G19" i="59"/>
  <c r="G18" i="59"/>
  <c r="G17" i="59"/>
  <c r="G16" i="59"/>
  <c r="G15" i="59"/>
  <c r="G14" i="59"/>
  <c r="G13" i="59"/>
  <c r="G12" i="59"/>
  <c r="G11" i="59"/>
  <c r="D27" i="57"/>
  <c r="D13" i="5" s="1"/>
  <c r="F13" i="5" s="1"/>
  <c r="I28" i="5"/>
  <c r="I20" i="56"/>
  <c r="I14" i="56"/>
  <c r="I12" i="56"/>
  <c r="L12" i="54"/>
  <c r="D18" i="54"/>
  <c r="AL14" i="54"/>
  <c r="S14" i="54"/>
  <c r="L14" i="54"/>
  <c r="AL13" i="54"/>
  <c r="S13" i="54"/>
  <c r="L13" i="54"/>
  <c r="AL12" i="54"/>
  <c r="S12" i="54"/>
  <c r="I32" i="5"/>
  <c r="I27" i="5"/>
  <c r="I24" i="5"/>
  <c r="H19" i="5"/>
  <c r="I18" i="5"/>
  <c r="I19" i="5" s="1"/>
  <c r="H10" i="16"/>
  <c r="D33" i="5" s="1"/>
  <c r="I10" i="16"/>
  <c r="E33" i="5" s="1"/>
  <c r="H11" i="16"/>
  <c r="D34" i="5" s="1"/>
  <c r="I11" i="16"/>
  <c r="E34" i="5" s="1"/>
  <c r="H13" i="16"/>
  <c r="D36" i="5" s="1"/>
  <c r="I13" i="16"/>
  <c r="E36" i="5" s="1"/>
  <c r="H14" i="16"/>
  <c r="D37" i="5" s="1"/>
  <c r="I14" i="16"/>
  <c r="E37" i="5" s="1"/>
  <c r="H15" i="16"/>
  <c r="D38" i="5"/>
  <c r="I15" i="16"/>
  <c r="E38" i="5" s="1"/>
  <c r="H16" i="16"/>
  <c r="D39" i="5" s="1"/>
  <c r="I16" i="16"/>
  <c r="E39" i="5" s="1"/>
  <c r="H21" i="16"/>
  <c r="I21" i="16"/>
  <c r="H22" i="16"/>
  <c r="I22" i="16"/>
  <c r="H23" i="16"/>
  <c r="I23" i="16"/>
  <c r="H24" i="16"/>
  <c r="I24" i="16"/>
  <c r="H25" i="16"/>
  <c r="I25" i="16"/>
  <c r="H26" i="16"/>
  <c r="I26" i="16"/>
  <c r="H27" i="16"/>
  <c r="I27" i="16"/>
  <c r="H28" i="16"/>
  <c r="I28" i="16"/>
  <c r="H29" i="16"/>
  <c r="I29" i="16"/>
  <c r="H30" i="16"/>
  <c r="I30" i="16"/>
  <c r="H31" i="16"/>
  <c r="I31" i="16"/>
  <c r="H32" i="16"/>
  <c r="I32" i="16"/>
  <c r="H33" i="16"/>
  <c r="I33" i="16"/>
  <c r="H34" i="16"/>
  <c r="I34" i="16"/>
  <c r="H35" i="16"/>
  <c r="I35" i="16"/>
  <c r="I9" i="16"/>
  <c r="H9" i="16"/>
  <c r="D32" i="5"/>
  <c r="H10" i="45"/>
  <c r="H11" i="45"/>
  <c r="H12" i="45"/>
  <c r="H13" i="45"/>
  <c r="H14" i="45"/>
  <c r="H15" i="45"/>
  <c r="H16" i="45"/>
  <c r="H17" i="45"/>
  <c r="H18" i="45"/>
  <c r="H19" i="45"/>
  <c r="H20" i="45"/>
  <c r="H21" i="45"/>
  <c r="H22" i="45"/>
  <c r="H23" i="45"/>
  <c r="H24" i="45"/>
  <c r="H25" i="45"/>
  <c r="H26" i="45"/>
  <c r="H27" i="45"/>
  <c r="H28" i="45"/>
  <c r="H29" i="45"/>
  <c r="H30" i="45"/>
  <c r="H31" i="45"/>
  <c r="H32" i="45"/>
  <c r="H33" i="45"/>
  <c r="H34" i="45"/>
  <c r="H35" i="45"/>
  <c r="H9" i="45"/>
  <c r="D36" i="45"/>
  <c r="G10" i="45"/>
  <c r="G11" i="45"/>
  <c r="G12" i="45"/>
  <c r="G13" i="45"/>
  <c r="G14" i="45"/>
  <c r="G15" i="45"/>
  <c r="G16" i="45"/>
  <c r="G17" i="45"/>
  <c r="G18" i="45"/>
  <c r="G19" i="45"/>
  <c r="G20" i="45"/>
  <c r="G21" i="45"/>
  <c r="G22" i="45"/>
  <c r="G23" i="45"/>
  <c r="G24" i="45"/>
  <c r="G25" i="45"/>
  <c r="G26" i="45"/>
  <c r="G27" i="45"/>
  <c r="G28" i="45"/>
  <c r="G29" i="45"/>
  <c r="G30" i="45"/>
  <c r="G31" i="45"/>
  <c r="G32" i="45"/>
  <c r="G33" i="45"/>
  <c r="G34" i="45"/>
  <c r="G35" i="45"/>
  <c r="G9" i="45"/>
  <c r="I78" i="34"/>
  <c r="K77" i="34"/>
  <c r="N77" i="34" s="1"/>
  <c r="K61" i="34"/>
  <c r="N61" i="34" s="1"/>
  <c r="L78" i="34"/>
  <c r="L49" i="34"/>
  <c r="O49" i="34"/>
  <c r="L50" i="34"/>
  <c r="O50" i="34" s="1"/>
  <c r="L51" i="34"/>
  <c r="O51" i="34" s="1"/>
  <c r="L52" i="34"/>
  <c r="O52" i="34"/>
  <c r="E30" i="5"/>
  <c r="D12" i="68" s="1"/>
  <c r="G19" i="5"/>
  <c r="N60" i="34"/>
  <c r="N62" i="34"/>
  <c r="K67" i="34"/>
  <c r="N67" i="34" s="1"/>
  <c r="D87" i="6"/>
  <c r="H12" i="16"/>
  <c r="I12" i="16"/>
  <c r="E35" i="5" s="1"/>
  <c r="D35" i="5"/>
  <c r="C15" i="57"/>
  <c r="D12" i="5" s="1"/>
  <c r="E9" i="57"/>
  <c r="I18" i="16"/>
  <c r="H18" i="16"/>
  <c r="E17" i="16"/>
  <c r="E36" i="16" s="1"/>
  <c r="D95" i="6"/>
  <c r="I19" i="16"/>
  <c r="H19" i="16"/>
  <c r="D94" i="6"/>
  <c r="M78" i="34"/>
  <c r="G10" i="59"/>
  <c r="K70" i="34"/>
  <c r="N70" i="34"/>
  <c r="H78" i="34"/>
  <c r="D92" i="6"/>
  <c r="I20" i="16"/>
  <c r="H20" i="16"/>
  <c r="D88" i="6"/>
  <c r="J78" i="34"/>
  <c r="D84" i="6"/>
  <c r="G78" i="34"/>
  <c r="K68" i="34"/>
  <c r="N68" i="34" s="1"/>
  <c r="H17" i="16" l="1"/>
  <c r="D40" i="5" s="1"/>
  <c r="D50" i="6"/>
  <c r="S20" i="54"/>
  <c r="AL20" i="54"/>
  <c r="F12" i="5"/>
  <c r="H36" i="45"/>
  <c r="D14" i="54"/>
  <c r="F37" i="5"/>
  <c r="D56" i="6"/>
  <c r="D70" i="6"/>
  <c r="L20" i="54"/>
  <c r="G36" i="45"/>
  <c r="D18" i="5" s="1"/>
  <c r="D19" i="5" s="1"/>
  <c r="C10" i="68" s="1"/>
  <c r="I17" i="16"/>
  <c r="E40" i="5" s="1"/>
  <c r="E15" i="57"/>
  <c r="D21" i="6"/>
  <c r="D23" i="6" s="1"/>
  <c r="D35" i="6"/>
  <c r="D13" i="54"/>
  <c r="D49" i="6"/>
  <c r="D63" i="6"/>
  <c r="H36" i="16"/>
  <c r="AA24" i="47"/>
  <c r="D96" i="6"/>
  <c r="C32" i="68" s="1"/>
  <c r="D41" i="5"/>
  <c r="D89" i="6"/>
  <c r="F35" i="5"/>
  <c r="C116" i="68" s="1"/>
  <c r="E18" i="5"/>
  <c r="E19" i="5" s="1"/>
  <c r="D10" i="68" s="1"/>
  <c r="N78" i="34"/>
  <c r="I36" i="16"/>
  <c r="K78" i="34"/>
  <c r="D46" i="6"/>
  <c r="D51" i="6" s="1"/>
  <c r="E32" i="5"/>
  <c r="E41" i="5" s="1"/>
  <c r="D12" i="54"/>
  <c r="D20" i="54" s="1"/>
  <c r="D10" i="6"/>
  <c r="D13" i="6" s="1"/>
  <c r="D32" i="6"/>
  <c r="D60" i="6"/>
  <c r="F34" i="5"/>
  <c r="D116" i="68"/>
  <c r="F38" i="5"/>
  <c r="D62" i="6"/>
  <c r="F33" i="5"/>
  <c r="L14" i="34"/>
  <c r="F39" i="5"/>
  <c r="F36" i="5"/>
  <c r="D29" i="6"/>
  <c r="Y32" i="47"/>
  <c r="Z32" i="47"/>
  <c r="Z24" i="47"/>
  <c r="L15" i="34"/>
  <c r="D67" i="6"/>
  <c r="D72" i="6" s="1"/>
  <c r="G8" i="47"/>
  <c r="H8" i="47" s="1"/>
  <c r="I8" i="47" s="1"/>
  <c r="J8" i="47" s="1"/>
  <c r="K8" i="47" s="1"/>
  <c r="L8" i="47" s="1"/>
  <c r="M8" i="47" s="1"/>
  <c r="N8" i="47" s="1"/>
  <c r="O8" i="47" s="1"/>
  <c r="P8" i="47" s="1"/>
  <c r="Q8" i="47" s="1"/>
  <c r="R8" i="47" s="1"/>
  <c r="S8" i="47" s="1"/>
  <c r="T8" i="47" s="1"/>
  <c r="U8" i="47" s="1"/>
  <c r="V8" i="47" s="1"/>
  <c r="W8" i="47" s="1"/>
  <c r="X8" i="47" s="1"/>
  <c r="Y8" i="47" s="1"/>
  <c r="Z8" i="47" s="1"/>
  <c r="AA8" i="47" s="1"/>
  <c r="Y24" i="47"/>
  <c r="C33" i="68"/>
  <c r="S23" i="47"/>
  <c r="O23" i="47"/>
  <c r="T16" i="47"/>
  <c r="V23" i="47"/>
  <c r="F23" i="47"/>
  <c r="P23" i="47"/>
  <c r="U31" i="47"/>
  <c r="L12" i="34"/>
  <c r="O12" i="34" s="1"/>
  <c r="L10" i="34"/>
  <c r="O10" i="34" s="1"/>
  <c r="D28" i="6"/>
  <c r="D64" i="6"/>
  <c r="D15" i="6"/>
  <c r="C35" i="68"/>
  <c r="D44" i="6"/>
  <c r="I53" i="34"/>
  <c r="D79" i="6"/>
  <c r="N23" i="47"/>
  <c r="H23" i="47"/>
  <c r="Q31" i="47"/>
  <c r="G16" i="47"/>
  <c r="R16" i="47"/>
  <c r="L31" i="47"/>
  <c r="P31" i="47"/>
  <c r="J23" i="47"/>
  <c r="E12" i="47"/>
  <c r="V16" i="47"/>
  <c r="T23" i="47"/>
  <c r="Q23" i="47"/>
  <c r="R23" i="47"/>
  <c r="S16" i="47"/>
  <c r="M31" i="47"/>
  <c r="E57" i="68"/>
  <c r="I18" i="56"/>
  <c r="E65" i="6"/>
  <c r="D26" i="68" s="1"/>
  <c r="E23" i="6"/>
  <c r="D20" i="68" s="1"/>
  <c r="E37" i="6"/>
  <c r="D22" i="68" s="1"/>
  <c r="I39" i="5"/>
  <c r="I22" i="5"/>
  <c r="H30" i="5"/>
  <c r="I11" i="56"/>
  <c r="E30" i="6"/>
  <c r="D21" i="68" s="1"/>
  <c r="E51" i="6"/>
  <c r="D24" i="68" s="1"/>
  <c r="I26" i="5"/>
  <c r="I34" i="5"/>
  <c r="J31" i="47"/>
  <c r="R31" i="47"/>
  <c r="G23" i="47"/>
  <c r="N31" i="47"/>
  <c r="G31" i="47"/>
  <c r="F31" i="47"/>
  <c r="O16" i="47"/>
  <c r="M16" i="47"/>
  <c r="E13" i="47"/>
  <c r="W23" i="47"/>
  <c r="E19" i="47"/>
  <c r="F16" i="47"/>
  <c r="S31" i="47"/>
  <c r="O31" i="47"/>
  <c r="E20" i="47"/>
  <c r="L23" i="47"/>
  <c r="E11" i="47"/>
  <c r="C39" i="47" s="1"/>
  <c r="J16" i="47"/>
  <c r="E14" i="47"/>
  <c r="E18" i="47"/>
  <c r="V31" i="47"/>
  <c r="I23" i="47"/>
  <c r="K23" i="47"/>
  <c r="U23" i="47"/>
  <c r="H31" i="47"/>
  <c r="K31" i="47"/>
  <c r="W16" i="47"/>
  <c r="I31" i="47"/>
  <c r="M23" i="47"/>
  <c r="E21" i="47"/>
  <c r="X23" i="47"/>
  <c r="Q16" i="47"/>
  <c r="L16" i="47"/>
  <c r="P16" i="47"/>
  <c r="U16" i="47"/>
  <c r="I16" i="47"/>
  <c r="K16" i="47"/>
  <c r="X16" i="47"/>
  <c r="X31" i="47"/>
  <c r="H16" i="47"/>
  <c r="E10" i="47"/>
  <c r="N16" i="47"/>
  <c r="W31" i="47"/>
  <c r="T31" i="47"/>
  <c r="H21" i="56"/>
  <c r="H11" i="5" s="1"/>
  <c r="H16" i="5" s="1"/>
  <c r="H20" i="5" s="1"/>
  <c r="G21" i="56"/>
  <c r="G11" i="5" s="1"/>
  <c r="G16" i="5" s="1"/>
  <c r="G20" i="5" s="1"/>
  <c r="M53" i="34"/>
  <c r="E13" i="6"/>
  <c r="E16" i="6" s="1"/>
  <c r="I25" i="5"/>
  <c r="I29" i="5"/>
  <c r="E44" i="6"/>
  <c r="D23" i="68" s="1"/>
  <c r="E58" i="6"/>
  <c r="D25" i="68" s="1"/>
  <c r="E72" i="6"/>
  <c r="D27" i="68" s="1"/>
  <c r="E16" i="5"/>
  <c r="D9" i="68" s="1"/>
  <c r="C13" i="68"/>
  <c r="F40" i="5"/>
  <c r="I37" i="5"/>
  <c r="I36" i="5"/>
  <c r="I35" i="5"/>
  <c r="I33" i="5"/>
  <c r="I38" i="5"/>
  <c r="G30" i="5"/>
  <c r="G42" i="5" s="1"/>
  <c r="I13" i="56"/>
  <c r="C20" i="68" l="1"/>
  <c r="C24" i="68"/>
  <c r="C27" i="68"/>
  <c r="D53" i="6"/>
  <c r="D14" i="6"/>
  <c r="D16" i="6" s="1"/>
  <c r="K53" i="34"/>
  <c r="O15" i="34"/>
  <c r="F32" i="5"/>
  <c r="F41" i="5" s="1"/>
  <c r="N53" i="34"/>
  <c r="D115" i="68" s="1"/>
  <c r="O14" i="34"/>
  <c r="E20" i="5"/>
  <c r="D11" i="68" s="1"/>
  <c r="D37" i="6"/>
  <c r="D58" i="6"/>
  <c r="C31" i="68"/>
  <c r="L16" i="34"/>
  <c r="O16" i="34" s="1"/>
  <c r="L13" i="34"/>
  <c r="O13" i="34" s="1"/>
  <c r="J53" i="34"/>
  <c r="D65" i="6"/>
  <c r="L9" i="34"/>
  <c r="E42" i="5"/>
  <c r="D14" i="68" s="1"/>
  <c r="D13" i="68"/>
  <c r="H53" i="34"/>
  <c r="P32" i="47"/>
  <c r="F18" i="5"/>
  <c r="F19" i="5" s="1"/>
  <c r="G61" i="68"/>
  <c r="F59" i="68"/>
  <c r="F58" i="68"/>
  <c r="F61" i="68"/>
  <c r="E62" i="68"/>
  <c r="F60" i="68"/>
  <c r="F62" i="68"/>
  <c r="O32" i="47"/>
  <c r="J32" i="47"/>
  <c r="N32" i="47"/>
  <c r="M32" i="47"/>
  <c r="T32" i="47"/>
  <c r="H32" i="47"/>
  <c r="S32" i="47"/>
  <c r="K32" i="47"/>
  <c r="U32" i="47"/>
  <c r="X32" i="47"/>
  <c r="I32" i="47"/>
  <c r="L32" i="47"/>
  <c r="W32" i="47"/>
  <c r="Q32" i="47"/>
  <c r="R32" i="47"/>
  <c r="V32" i="47"/>
  <c r="T24" i="47"/>
  <c r="D25" i="6"/>
  <c r="D30" i="6" s="1"/>
  <c r="L11" i="34"/>
  <c r="R24" i="47"/>
  <c r="I24" i="47"/>
  <c r="E59" i="68"/>
  <c r="V24" i="47"/>
  <c r="F32" i="47"/>
  <c r="G24" i="47"/>
  <c r="O24" i="47"/>
  <c r="D49" i="68"/>
  <c r="F63" i="68"/>
  <c r="X24" i="47"/>
  <c r="J24" i="47"/>
  <c r="F24" i="47"/>
  <c r="G33" i="47" s="1"/>
  <c r="Q24" i="47"/>
  <c r="F13" i="56"/>
  <c r="E60" i="68"/>
  <c r="E63" i="68"/>
  <c r="S24" i="47"/>
  <c r="C28" i="68"/>
  <c r="C22" i="68"/>
  <c r="C25" i="68"/>
  <c r="C23" i="68"/>
  <c r="I21" i="56"/>
  <c r="K24" i="47"/>
  <c r="G32" i="47"/>
  <c r="E16" i="47"/>
  <c r="W24" i="47"/>
  <c r="L24" i="47"/>
  <c r="U24" i="47"/>
  <c r="E23" i="47"/>
  <c r="E61" i="68"/>
  <c r="E58" i="68"/>
  <c r="D57" i="68"/>
  <c r="D63" i="68" s="1"/>
  <c r="P24" i="47"/>
  <c r="M24" i="47"/>
  <c r="N24" i="47"/>
  <c r="H24" i="47"/>
  <c r="I30" i="5"/>
  <c r="I11" i="5"/>
  <c r="I16" i="5" s="1"/>
  <c r="I20" i="5" s="1"/>
  <c r="E81" i="6"/>
  <c r="D19" i="68"/>
  <c r="D34" i="68"/>
  <c r="E100" i="6"/>
  <c r="D36" i="68" s="1"/>
  <c r="I40" i="5"/>
  <c r="I41" i="5" s="1"/>
  <c r="C19" i="68" l="1"/>
  <c r="C26" i="68"/>
  <c r="O9" i="34"/>
  <c r="E13" i="68"/>
  <c r="E43" i="5"/>
  <c r="D15" i="68" s="1"/>
  <c r="H33" i="47"/>
  <c r="I33" i="47" s="1"/>
  <c r="J33" i="47" s="1"/>
  <c r="K33" i="47" s="1"/>
  <c r="L33" i="47" s="1"/>
  <c r="M33" i="47" s="1"/>
  <c r="N33" i="47" s="1"/>
  <c r="O33" i="47" s="1"/>
  <c r="P33" i="47" s="1"/>
  <c r="Q33" i="47" s="1"/>
  <c r="R33" i="47" s="1"/>
  <c r="S33" i="47" s="1"/>
  <c r="T33" i="47" s="1"/>
  <c r="U33" i="47" s="1"/>
  <c r="V33" i="47" s="1"/>
  <c r="W33" i="47" s="1"/>
  <c r="X33" i="47" s="1"/>
  <c r="E10" i="68"/>
  <c r="C21" i="68"/>
  <c r="L53" i="34"/>
  <c r="O11" i="34"/>
  <c r="C43" i="68"/>
  <c r="C42" i="68"/>
  <c r="E24" i="47"/>
  <c r="C57" i="68"/>
  <c r="D61" i="68"/>
  <c r="D58" i="68"/>
  <c r="D62" i="68"/>
  <c r="D60" i="68"/>
  <c r="D59" i="68"/>
  <c r="I42" i="5"/>
  <c r="I43" i="5" s="1"/>
  <c r="D30" i="68"/>
  <c r="E101" i="6"/>
  <c r="D37" i="68" s="1"/>
  <c r="F12" i="56" l="1"/>
  <c r="F19" i="56"/>
  <c r="F16" i="56"/>
  <c r="F15" i="56"/>
  <c r="O53" i="34"/>
  <c r="D106" i="68"/>
  <c r="D105" i="68"/>
  <c r="C44" i="68"/>
  <c r="F18" i="56"/>
  <c r="F17" i="56"/>
  <c r="C58" i="68"/>
  <c r="C61" i="68"/>
  <c r="C60" i="68"/>
  <c r="C59" i="68"/>
  <c r="C62" i="68"/>
  <c r="C63" i="68"/>
  <c r="Y33" i="47"/>
  <c r="F23" i="5" l="1"/>
  <c r="F25" i="5"/>
  <c r="F22" i="5"/>
  <c r="F28" i="5"/>
  <c r="F14" i="5"/>
  <c r="F14" i="56"/>
  <c r="Z33" i="47"/>
  <c r="AA33" i="47" s="1"/>
  <c r="F20" i="56" l="1"/>
  <c r="F26" i="5"/>
  <c r="F29" i="5"/>
  <c r="D53" i="68"/>
  <c r="F24" i="5"/>
  <c r="C115" i="68" l="1"/>
  <c r="C29" i="68" l="1"/>
  <c r="D81" i="6"/>
  <c r="F15" i="5"/>
  <c r="C30" i="68" l="1"/>
  <c r="E9" i="59" l="1"/>
  <c r="C34" i="68"/>
  <c r="D100" i="6"/>
  <c r="D101" i="6" l="1"/>
  <c r="C36" i="68"/>
  <c r="G9" i="59"/>
  <c r="G36" i="59" s="1"/>
  <c r="E36" i="59"/>
  <c r="C105" i="68" l="1"/>
  <c r="C37" i="68"/>
  <c r="C104" i="68" s="1"/>
  <c r="C9" i="52"/>
  <c r="C106" i="68"/>
  <c r="F27" i="5" l="1"/>
  <c r="F30" i="5" s="1"/>
  <c r="D30" i="5"/>
  <c r="E12" i="68" l="1"/>
  <c r="F42" i="5"/>
  <c r="C12" i="68"/>
  <c r="D42" i="5"/>
  <c r="C110" i="68" l="1"/>
  <c r="E14" i="68"/>
  <c r="C111" i="68"/>
  <c r="C14" i="68"/>
  <c r="D46" i="68" l="1"/>
  <c r="E26" i="47"/>
  <c r="C46" i="68" s="1"/>
  <c r="G58" i="68"/>
  <c r="E27" i="47" l="1"/>
  <c r="C47" i="68" s="1"/>
  <c r="G59" i="68"/>
  <c r="D47" i="68"/>
  <c r="D54" i="68" l="1"/>
  <c r="E28" i="47" l="1"/>
  <c r="C48" i="68" s="1"/>
  <c r="D48" i="68"/>
  <c r="G60" i="68"/>
  <c r="E30" i="47" l="1"/>
  <c r="C50" i="68" s="1"/>
  <c r="G62" i="68"/>
  <c r="D50" i="68"/>
  <c r="AA31" i="47"/>
  <c r="AA32" i="47" l="1"/>
  <c r="E31" i="47"/>
  <c r="C51" i="68" s="1"/>
  <c r="D51" i="68"/>
  <c r="G63" i="68"/>
  <c r="D52" i="68" l="1"/>
  <c r="E32" i="47"/>
  <c r="C52" i="68" l="1"/>
  <c r="D104" i="68" s="1"/>
  <c r="D21" i="56" l="1"/>
  <c r="D11" i="5" s="1"/>
  <c r="F11" i="56"/>
  <c r="F21" i="56" s="1"/>
  <c r="F11" i="5" l="1"/>
  <c r="D16" i="5"/>
  <c r="C9" i="68" l="1"/>
  <c r="F16" i="5"/>
  <c r="D20" i="5"/>
  <c r="C109" i="68" l="1"/>
  <c r="C11" i="68"/>
  <c r="D43" i="5"/>
  <c r="C15" i="68" s="1"/>
  <c r="C108" i="68"/>
  <c r="E9" i="68"/>
  <c r="F20" i="5"/>
  <c r="E11" i="68" l="1"/>
  <c r="F43" i="5"/>
  <c r="E15" i="68" l="1"/>
  <c r="C8" i="52"/>
  <c r="C10" i="52" l="1"/>
  <c r="C38" i="68" s="1"/>
</calcChain>
</file>

<file path=xl/sharedStrings.xml><?xml version="1.0" encoding="utf-8"?>
<sst xmlns="http://schemas.openxmlformats.org/spreadsheetml/2006/main" count="1326" uniqueCount="677">
  <si>
    <t>Category</t>
  </si>
  <si>
    <t>Buildings</t>
  </si>
  <si>
    <t>Depreciation</t>
  </si>
  <si>
    <t>Colour coding of input sheets:</t>
  </si>
  <si>
    <t>Yellow = Input cells</t>
  </si>
  <si>
    <t>Grey - Not applicable/No inputs required</t>
  </si>
  <si>
    <t>Leave coloured cells blank if no information exists - PLEASE DO NOT ENTER TEXT unless specifically requested to do so.</t>
  </si>
  <si>
    <t>All dollar amounts are to be unrounded, and in nominal terms.</t>
  </si>
  <si>
    <t>Business address</t>
  </si>
  <si>
    <t>Address</t>
  </si>
  <si>
    <t>Suburb</t>
  </si>
  <si>
    <t>State</t>
  </si>
  <si>
    <t>Postcode</t>
  </si>
  <si>
    <t>Postal address</t>
  </si>
  <si>
    <t>Contact name/s</t>
  </si>
  <si>
    <t>Contact phone/s</t>
  </si>
  <si>
    <t>Contact email address/s</t>
  </si>
  <si>
    <t xml:space="preserve"> </t>
  </si>
  <si>
    <t>Table of contents</t>
  </si>
  <si>
    <t>Description</t>
  </si>
  <si>
    <t>Profit from sale of fixed assets</t>
  </si>
  <si>
    <t xml:space="preserve">Other revenue </t>
  </si>
  <si>
    <t>Total revenue</t>
  </si>
  <si>
    <t xml:space="preserve">Depreciation </t>
  </si>
  <si>
    <t>TOTAL ASSETS</t>
  </si>
  <si>
    <t>Total</t>
  </si>
  <si>
    <t>Total fixed assets</t>
  </si>
  <si>
    <t>Gas Pipeline Operator</t>
  </si>
  <si>
    <t xml:space="preserve">This template is to be uploaded by a Gas Pipeline Operator to its website to fulfil its annual reporting obligations. </t>
  </si>
  <si>
    <t xml:space="preserve">Australian business number: </t>
  </si>
  <si>
    <t>Pipeline location</t>
  </si>
  <si>
    <t>Number of customers</t>
  </si>
  <si>
    <t>Service type</t>
  </si>
  <si>
    <t>Service description</t>
  </si>
  <si>
    <t>Transportation services</t>
  </si>
  <si>
    <t xml:space="preserve"> Interruptible or as available transportation service</t>
  </si>
  <si>
    <t xml:space="preserve"> Backhaul services</t>
  </si>
  <si>
    <t>Storage services</t>
  </si>
  <si>
    <t xml:space="preserve"> Park services</t>
  </si>
  <si>
    <t xml:space="preserve"> Park and loan services</t>
  </si>
  <si>
    <t>Trading services</t>
  </si>
  <si>
    <t xml:space="preserve"> Capacity trading service</t>
  </si>
  <si>
    <t xml:space="preserve"> In pipe trading service</t>
  </si>
  <si>
    <t>Other (please specify)</t>
  </si>
  <si>
    <t>Provided to related parties</t>
  </si>
  <si>
    <t>Direct revenue</t>
  </si>
  <si>
    <t>Customer contribution revenue</t>
  </si>
  <si>
    <t>Total direct revenue</t>
  </si>
  <si>
    <t>Other direct revenue</t>
  </si>
  <si>
    <t>Total indirect revenue allocated</t>
  </si>
  <si>
    <t>Insurance</t>
  </si>
  <si>
    <t>Licence and regulatory costs</t>
  </si>
  <si>
    <t>Directly attributable finance charges</t>
  </si>
  <si>
    <t>Indirect revenue allocated</t>
  </si>
  <si>
    <t>Employee costs</t>
  </si>
  <si>
    <t xml:space="preserve">Shared asset depreciation </t>
  </si>
  <si>
    <t>Loss from sale of shared fixed assets</t>
  </si>
  <si>
    <t>Amounts excluding related party transactions</t>
  </si>
  <si>
    <t>Related party transactions</t>
  </si>
  <si>
    <t>Direct costs</t>
  </si>
  <si>
    <t>Total direct costs</t>
  </si>
  <si>
    <t>Total costs</t>
  </si>
  <si>
    <t>Other direct costs</t>
  </si>
  <si>
    <t>Information technology and communication costs</t>
  </si>
  <si>
    <t>Rental and leasing costs</t>
  </si>
  <si>
    <t>Leasing and rental costs</t>
  </si>
  <si>
    <t>Pipeline assets</t>
  </si>
  <si>
    <t>Closing pipeline carrying value</t>
  </si>
  <si>
    <t>Other assets</t>
  </si>
  <si>
    <t>% allocated to pipeline</t>
  </si>
  <si>
    <t>Income statement account applied to</t>
  </si>
  <si>
    <t>Acquisition date</t>
  </si>
  <si>
    <t>Useful life</t>
  </si>
  <si>
    <t>Construction cost</t>
  </si>
  <si>
    <t>Additions</t>
  </si>
  <si>
    <t>Cost base</t>
  </si>
  <si>
    <t>Written down value</t>
  </si>
  <si>
    <t>Years</t>
  </si>
  <si>
    <t>Total pipeline assets</t>
  </si>
  <si>
    <t>Disposal (at cost)</t>
  </si>
  <si>
    <t>Backhaul services</t>
  </si>
  <si>
    <t>Capacity trading service</t>
  </si>
  <si>
    <t>In pipe trading service</t>
  </si>
  <si>
    <t>Year</t>
  </si>
  <si>
    <t>Asset description</t>
  </si>
  <si>
    <t>Compressors</t>
  </si>
  <si>
    <t>Closing compressors carrying value</t>
  </si>
  <si>
    <t>Odourant plants</t>
  </si>
  <si>
    <t>Closing buildings carrying value</t>
  </si>
  <si>
    <t>Total allocated to pipeline excluding related parties</t>
  </si>
  <si>
    <t>Total related party amounts allocated to pipeline</t>
  </si>
  <si>
    <t>Total exempt services</t>
  </si>
  <si>
    <t>Capacity based</t>
  </si>
  <si>
    <t>Volumetric based</t>
  </si>
  <si>
    <t>Financial performance measures</t>
  </si>
  <si>
    <t>Earnings before interest and tax</t>
  </si>
  <si>
    <t>Total assets</t>
  </si>
  <si>
    <t>Return on assets</t>
  </si>
  <si>
    <t>Pipeline</t>
  </si>
  <si>
    <t>Earnings before Interest and tax (EBIT)</t>
  </si>
  <si>
    <t>Pipeline information</t>
  </si>
  <si>
    <t>Other Services</t>
  </si>
  <si>
    <t>Postage Stamp Transportation Services</t>
  </si>
  <si>
    <t>Zonal Based Transportation Services</t>
  </si>
  <si>
    <t>Distance Based Transportation Services (to major delivery points)</t>
  </si>
  <si>
    <t>Zone 1</t>
  </si>
  <si>
    <t>Zone 2</t>
  </si>
  <si>
    <t>Zone 3</t>
  </si>
  <si>
    <t>Major Delivery Point 1</t>
  </si>
  <si>
    <t>Major Delivery Point 2</t>
  </si>
  <si>
    <t>Major Delivery Point 3</t>
  </si>
  <si>
    <t>Other Delivery Points</t>
  </si>
  <si>
    <t>Capacity based charges</t>
  </si>
  <si>
    <t>Volumetric based charges</t>
  </si>
  <si>
    <t>Total Postage Stamp Revenue</t>
  </si>
  <si>
    <t>Total Zonal Revenue</t>
  </si>
  <si>
    <t>Total Distance Based Revenue</t>
  </si>
  <si>
    <t>Revenue</t>
  </si>
  <si>
    <t>Operating expenses</t>
  </si>
  <si>
    <t>Net tax liabilities</t>
  </si>
  <si>
    <t>Shared supporting assets</t>
  </si>
  <si>
    <t xml:space="preserve">Inventories </t>
  </si>
  <si>
    <t>Deferred tax assets</t>
  </si>
  <si>
    <t>Total shared supporting assets allocated</t>
  </si>
  <si>
    <t>Maintenance capitalised</t>
  </si>
  <si>
    <t>Description (list each individual  balance sheet item)</t>
  </si>
  <si>
    <t xml:space="preserve">Useful life </t>
  </si>
  <si>
    <t>years</t>
  </si>
  <si>
    <t>Reason for choosing this useful life</t>
  </si>
  <si>
    <t>Total service revenue</t>
  </si>
  <si>
    <t>Provided to non related parties</t>
  </si>
  <si>
    <t>Repairs and maintenance</t>
  </si>
  <si>
    <t>Wages</t>
  </si>
  <si>
    <t>Borrowing costs</t>
  </si>
  <si>
    <t xml:space="preserve">Total </t>
  </si>
  <si>
    <t>Source</t>
  </si>
  <si>
    <t>Total allocated to pipeline</t>
  </si>
  <si>
    <t>Construction date</t>
  </si>
  <si>
    <t>Service category</t>
  </si>
  <si>
    <t>Revenue by service</t>
  </si>
  <si>
    <t>Asset useful life</t>
  </si>
  <si>
    <t>Total capitalised pipeline construction costs</t>
  </si>
  <si>
    <t>Pipelines</t>
  </si>
  <si>
    <t>City Gates, supply regulators and valve stations</t>
  </si>
  <si>
    <t>Closing city gates, supply regulators and valve stations carrying value</t>
  </si>
  <si>
    <t>Metering</t>
  </si>
  <si>
    <t>Closing Metering</t>
  </si>
  <si>
    <t>SCADA (Communications)</t>
  </si>
  <si>
    <t>Closing SCADA carrying value</t>
  </si>
  <si>
    <t>Land and easements</t>
  </si>
  <si>
    <t>Closing land and easements carrying value</t>
  </si>
  <si>
    <t>Other non-depreciable pipeline assets</t>
  </si>
  <si>
    <t>Data validation lists</t>
  </si>
  <si>
    <t>Estimated residual value</t>
  </si>
  <si>
    <t xml:space="preserve"> Firm forward haul transportation services</t>
  </si>
  <si>
    <t>Interruptible or as available transportation services</t>
  </si>
  <si>
    <t>Shared costs</t>
  </si>
  <si>
    <t>Asset impairment</t>
  </si>
  <si>
    <t>Impairment date</t>
  </si>
  <si>
    <t>Basis for impairment</t>
  </si>
  <si>
    <t>Reporting template</t>
  </si>
  <si>
    <t>Reporting period start date:</t>
  </si>
  <si>
    <t>Reporting period end date:</t>
  </si>
  <si>
    <t>Shared assets</t>
  </si>
  <si>
    <t>Recovered capital method (rule 569(4))</t>
  </si>
  <si>
    <t>Return on capital</t>
  </si>
  <si>
    <t>Total Return of Capital</t>
  </si>
  <si>
    <t>Negative residual value</t>
  </si>
  <si>
    <t>Reversal date</t>
  </si>
  <si>
    <t>Basis for Reversal</t>
  </si>
  <si>
    <t>Description (list each individual shared asset category greater than 5%)</t>
  </si>
  <si>
    <t>Category of shared assets</t>
  </si>
  <si>
    <t>Total amount</t>
  </si>
  <si>
    <t>Description of works</t>
  </si>
  <si>
    <t>Date recognised</t>
  </si>
  <si>
    <t>Firm forward haul transportation services</t>
  </si>
  <si>
    <t>$'000</t>
  </si>
  <si>
    <t>Total TJ</t>
  </si>
  <si>
    <t>Other shared costs</t>
  </si>
  <si>
    <t>Total shared costs allocated</t>
  </si>
  <si>
    <t>Pipeline length (km)</t>
  </si>
  <si>
    <t xml:space="preserve">Year ending </t>
  </si>
  <si>
    <t xml:space="preserve">   other service (insert description)</t>
  </si>
  <si>
    <t>$ nominal</t>
  </si>
  <si>
    <t>Table 1.1: Pipeline details</t>
  </si>
  <si>
    <t>Table 1.2: Pipeline services provided</t>
  </si>
  <si>
    <t>Table 2.1.1:  Revenue by service</t>
  </si>
  <si>
    <t>Table 2.2.1: Customer contributions received</t>
  </si>
  <si>
    <t>Table 2.2.2: Government contributions received</t>
  </si>
  <si>
    <t xml:space="preserve">Description </t>
  </si>
  <si>
    <t>(list each individual revenue item)</t>
  </si>
  <si>
    <t>Indirect revenue</t>
  </si>
  <si>
    <t>Table 2.3.1: Indirect revenue allocation</t>
  </si>
  <si>
    <t>Table 2.4.1: Shared cost allocation</t>
  </si>
  <si>
    <t xml:space="preserve"> (list each individual cost)</t>
  </si>
  <si>
    <t>Statement of pipeline revenues and expenses</t>
  </si>
  <si>
    <t>Revenue - contributions</t>
  </si>
  <si>
    <t>Statement of pipeline assets</t>
  </si>
  <si>
    <t>Table 3.1: Pipeline assets</t>
  </si>
  <si>
    <t>Table 4.1: Recovered capital method - pipeline assets</t>
  </si>
  <si>
    <t>Capital expenditure</t>
  </si>
  <si>
    <t>Weighted average prices</t>
  </si>
  <si>
    <t xml:space="preserve"> Interruptible or as available transportation services</t>
  </si>
  <si>
    <t>Table 5.1:  Weighted average prices</t>
  </si>
  <si>
    <t>Return of capital</t>
  </si>
  <si>
    <t>Recovered capital method total asset value</t>
  </si>
  <si>
    <t>Drag and drop columns if required</t>
  </si>
  <si>
    <t>Impairment amount $ nominal</t>
  </si>
  <si>
    <t>Prior Impairment amount 
$ nominal</t>
  </si>
  <si>
    <t>Reversal amount
$nominal</t>
  </si>
  <si>
    <t>Expenditure ($ nominal)</t>
  </si>
  <si>
    <t xml:space="preserve">insert asset description </t>
  </si>
  <si>
    <t>Table 3.1.1: Asset useful life</t>
  </si>
  <si>
    <t>Table 3.2.2: Asset impairment reversals</t>
  </si>
  <si>
    <t>Table 3.2.1: Assets impaired</t>
  </si>
  <si>
    <t>Table 3.4.1: Shared supporting asset allocation</t>
  </si>
  <si>
    <t>Service provider:</t>
  </si>
  <si>
    <t>Pipeline name:</t>
  </si>
  <si>
    <t>Indirect revenue excluding related parties</t>
  </si>
  <si>
    <t>Shared costs excluding related parties</t>
  </si>
  <si>
    <t>Indirect  revenue from related parties</t>
  </si>
  <si>
    <t>Shared costs paid to related parties</t>
  </si>
  <si>
    <t>Table 4.2: Pipeline details</t>
  </si>
  <si>
    <t>Basis of Preparation reference</t>
  </si>
  <si>
    <t>Table 1.1.1: Return on assets</t>
  </si>
  <si>
    <t>Table 2.1:  Statement of pipeline revenues and expenses</t>
  </si>
  <si>
    <t>Table 4.1.1: Capital expenditure greater than 5% of construction cost</t>
  </si>
  <si>
    <t>Firm stand alone compression services</t>
  </si>
  <si>
    <t>Firm park/park and loan services</t>
  </si>
  <si>
    <t>Stand alone compression services</t>
  </si>
  <si>
    <t>Additional (optional) notes and information</t>
  </si>
  <si>
    <t>Reporting period</t>
  </si>
  <si>
    <t>Previous reporting period</t>
  </si>
  <si>
    <t>Other depreciable pipeline assets</t>
  </si>
  <si>
    <t>Closing other depreciable pipeline assets carrying value</t>
  </si>
  <si>
    <t>Firm stand-alone compression service</t>
  </si>
  <si>
    <t>Interruptible or as available stand-alone compression service</t>
  </si>
  <si>
    <t>Stand-alone compression services</t>
  </si>
  <si>
    <t>Services exemption granted from ERA for Weighted Average Price disclosure</t>
  </si>
  <si>
    <t>Table 5.1.1: ERA exemptions</t>
  </si>
  <si>
    <t>Reporting Period</t>
  </si>
  <si>
    <t>Date</t>
  </si>
  <si>
    <t>ERA amendment#</t>
  </si>
  <si>
    <t>Worksheet</t>
  </si>
  <si>
    <t>Table</t>
  </si>
  <si>
    <t>Cell</t>
  </si>
  <si>
    <t>Change</t>
  </si>
  <si>
    <t>Reason</t>
  </si>
  <si>
    <t>Formula updated</t>
  </si>
  <si>
    <t>3.1 Pipeline asset useful life</t>
  </si>
  <si>
    <t>Amendment record</t>
  </si>
  <si>
    <t>New worksheet inserted</t>
  </si>
  <si>
    <t>2. Revenue and expenses</t>
  </si>
  <si>
    <t>F13</t>
  </si>
  <si>
    <t>Formula corrected</t>
  </si>
  <si>
    <t>Formula amended to sum both elements of 'Direct revenue' to get 'Total direct revenue'.</t>
  </si>
  <si>
    <t>D33:E33</t>
  </si>
  <si>
    <t>Formula inserted</t>
  </si>
  <si>
    <t>Formula to aggregate relevant rows (Metering) to determine Closing value for metering assets</t>
  </si>
  <si>
    <t>3.3 Depreciation</t>
  </si>
  <si>
    <t>3.3.1</t>
  </si>
  <si>
    <t xml:space="preserve">D9:D52 </t>
  </si>
  <si>
    <t>List amended</t>
  </si>
  <si>
    <t>The term 'other depreciable assets' has been replaced with ' other depreciable pipeline assets' to match the terms used on worksheet 3.</t>
  </si>
  <si>
    <t>M7 and N7</t>
  </si>
  <si>
    <t>Heading amended</t>
  </si>
  <si>
    <t>The heading has been amended to make it clear that accumulated depreciation is to be reported for both the current reporting period and the prior period.</t>
  </si>
  <si>
    <t>I5:K5</t>
  </si>
  <si>
    <t>Guidance note added</t>
  </si>
  <si>
    <t>A guidance note has been added to the worksheet, clarifying that additions, capitalised maintenance and disposals must all be reported on a cumulative basis in this worksheet. Closing asset values are derived in each year with reference to the initial construction cost. Therefore all amendments to this value must be reported on a cumulative basis, to ensure the closing value is adjusted for all additions, disposals or capitalised maintenance.</t>
  </si>
  <si>
    <t>Rows 63-67 and 74-78</t>
  </si>
  <si>
    <t>rows inserted</t>
  </si>
  <si>
    <t>New items inserted to record Leased Assets as per AASB16.</t>
  </si>
  <si>
    <t>Formulae updated to include leased assets</t>
  </si>
  <si>
    <t xml:space="preserve">D14, D19, D25, D31, D37, D43, D49, D59 </t>
  </si>
  <si>
    <t>Formulae corrected</t>
  </si>
  <si>
    <t>3.1.1</t>
  </si>
  <si>
    <t>Allow for lease asset information</t>
  </si>
  <si>
    <t>Cover</t>
  </si>
  <si>
    <t>D31:F32</t>
  </si>
  <si>
    <t>To be visible.</t>
  </si>
  <si>
    <t>1.1 Financial performance</t>
  </si>
  <si>
    <t>1.1.1</t>
  </si>
  <si>
    <t>C10</t>
  </si>
  <si>
    <t>Formatting - changed from Accounting Comma to Percentage Percent</t>
  </si>
  <si>
    <t>To disclose percentage with appropriate signage</t>
  </si>
  <si>
    <t>3.3 Depreciation amortisation</t>
  </si>
  <si>
    <t>3.3.2</t>
  </si>
  <si>
    <t>L58:L78</t>
  </si>
  <si>
    <t>Insert column</t>
  </si>
  <si>
    <t>To explicitly allow for prior period depreciation</t>
  </si>
  <si>
    <t>Row 59</t>
  </si>
  <si>
    <t>D58</t>
  </si>
  <si>
    <t>D9:D52</t>
  </si>
  <si>
    <t>List updated</t>
  </si>
  <si>
    <t>4 Recovered Capital</t>
  </si>
  <si>
    <t>Rows 15, 22, 29</t>
  </si>
  <si>
    <t>New items inserted to record Leased Assets</t>
  </si>
  <si>
    <t>E15, E22 and E29</t>
  </si>
  <si>
    <t>Formula added</t>
  </si>
  <si>
    <t>F16:BH16 and F23:BH23</t>
  </si>
  <si>
    <t>3.3.1 and 3.3.2</t>
  </si>
  <si>
    <t>B5, B56, K7, G58, J58 and M58</t>
  </si>
  <si>
    <t>Headings updated for clarity</t>
  </si>
  <si>
    <t>Reformat</t>
  </si>
  <si>
    <t>E60:E77</t>
  </si>
  <si>
    <t>E9:E52</t>
  </si>
  <si>
    <t>Table 3.3.1: Pipeline assets at cost</t>
  </si>
  <si>
    <t>Additions, capitalised maintenance and disposals must be reported on a cumulative basis</t>
  </si>
  <si>
    <t>Disposals or Early termination</t>
  </si>
  <si>
    <t>Prior years' accumulated depreciation</t>
  </si>
  <si>
    <t>Table 3.3.2: Shared assets at cost</t>
  </si>
  <si>
    <t>Leased Assets</t>
  </si>
  <si>
    <t>Closing leased asset carrying value</t>
  </si>
  <si>
    <t>Shared leased assets</t>
  </si>
  <si>
    <t>D9:D38</t>
  </si>
  <si>
    <t>Formatting</t>
  </si>
  <si>
    <t>Leased Asset</t>
  </si>
  <si>
    <t>Leased Asset Interest/Financing Charge</t>
  </si>
  <si>
    <t>A7</t>
  </si>
  <si>
    <t>a typographical error fixed.</t>
  </si>
  <si>
    <t>Corrected the spelling from 'insructions' to 'instructions'.</t>
  </si>
  <si>
    <t>Dark cyan = ERA instructions/headings</t>
  </si>
  <si>
    <t>D7</t>
  </si>
  <si>
    <t>Corrected the spelling from 'acqusition' to 'acquisition'.</t>
  </si>
  <si>
    <t>D18</t>
  </si>
  <si>
    <t>Construction cost or acquisition cost (where allowed) apportioned</t>
  </si>
  <si>
    <t>The cells have been reformatted to show dd/mm/yyyy</t>
  </si>
  <si>
    <t>Formulae amended to include prior year accumulated depreciation plus current year depreciation.  It was only picking up current year depreciation.</t>
  </si>
  <si>
    <t>This sheet captures the changes made to this non scheme financial reporting template.</t>
  </si>
  <si>
    <t>B21:F26 and B33:F38</t>
  </si>
  <si>
    <t>D60:D77</t>
  </si>
  <si>
    <t>D69:E69 and D84:E84</t>
  </si>
  <si>
    <t>Tab renamed 3.3 Depreciation amortisation</t>
  </si>
  <si>
    <t>To record additions and improvements capitalised</t>
  </si>
  <si>
    <t>To only pick up initial acquisition costs</t>
  </si>
  <si>
    <t>Added Leased assets to drop list</t>
  </si>
  <si>
    <t>Added Shared leased assets to drop list</t>
  </si>
  <si>
    <t>To sum columns F to BH for respective items</t>
  </si>
  <si>
    <t>To include Leased Assets in total</t>
  </si>
  <si>
    <t>A25:E25</t>
  </si>
  <si>
    <t>Question added</t>
  </si>
  <si>
    <t>To record publication date of the report</t>
  </si>
  <si>
    <t>A27:E27</t>
  </si>
  <si>
    <t>To record the date to which the reported information is current</t>
  </si>
  <si>
    <t>A29:K29</t>
  </si>
  <si>
    <t>Summary</t>
  </si>
  <si>
    <t>New worksheet added</t>
  </si>
  <si>
    <t>To enhance accessibility and transparency of the reported information by providing a 'quick glance' view of the key information reported in the template.</t>
  </si>
  <si>
    <t>1. Pipeline information</t>
  </si>
  <si>
    <t>B16, B20, B21</t>
  </si>
  <si>
    <t>Heading renamed</t>
  </si>
  <si>
    <t>To be consistent with the pipeline service categories in Table 2.1.1.</t>
  </si>
  <si>
    <t>Row 12:14 / C12:C14</t>
  </si>
  <si>
    <t xml:space="preserve">Rows added
</t>
  </si>
  <si>
    <t xml:space="preserve">New categories are added to improve the clarity and consistency of revenue streams.
- Customer contribution revenue (removed from Table 2.1.1)
- Government contribution revenue (removed rom (Table 2.1.1)
- Profit from sale of fixed assets </t>
  </si>
  <si>
    <t>D32:D40
E32:E40</t>
  </si>
  <si>
    <t>To correctly populate data from Table 2.4.1</t>
  </si>
  <si>
    <t>I16</t>
  </si>
  <si>
    <t xml:space="preserve">To include new revenue categories and correctly calculate the ‘total direct revenue’ </t>
  </si>
  <si>
    <t>2.1 Revenue by service</t>
  </si>
  <si>
    <t>2.1.1</t>
  </si>
  <si>
    <t>Heading/label renamed</t>
  </si>
  <si>
    <t xml:space="preserve">Headings changed from 'Direct Revenue' to  ‘Revenue by service’ and from 'Total revenue (C24) to ‘Total service revenue’ (C21) to clarify that Table 2.1.1 only captures service revenue rather than all direct revenue. </t>
  </si>
  <si>
    <t>Rows 21:23/ C21:C23</t>
  </si>
  <si>
    <t>Rows removed</t>
  </si>
  <si>
    <t xml:space="preserve"> “Park and park and loan services” is split into two rows: “Park services” (row 16) and “Park and loan services (row 17) to be consistent with service categories in Table 1.2.</t>
  </si>
  <si>
    <t>Row 20</t>
  </si>
  <si>
    <t>Description renamed</t>
  </si>
  <si>
    <t>I21</t>
  </si>
  <si>
    <t>To correctly calculate the ‘total service revenue’.</t>
  </si>
  <si>
    <t>2.2 Revenue contributions</t>
  </si>
  <si>
    <t>2.2.1</t>
  </si>
  <si>
    <t>E9:E14</t>
  </si>
  <si>
    <t>To add sum formula (E=C+D)</t>
  </si>
  <si>
    <t>2.3 Indirect revenue</t>
  </si>
  <si>
    <t>2.3.1</t>
  </si>
  <si>
    <t>E2:G4</t>
  </si>
  <si>
    <t>To prompt operators to include sufficient information on their basis of preparation, explaining allocation methodologies and basis of allocators.</t>
  </si>
  <si>
    <t>2.4 Shared costs</t>
  </si>
  <si>
    <t>2.4.1</t>
  </si>
  <si>
    <t xml:space="preserve">To correct double counting of other shared costs. </t>
  </si>
  <si>
    <t>Formatting changed</t>
  </si>
  <si>
    <t>To remove uppercase in some words.</t>
  </si>
  <si>
    <t>Headings added</t>
  </si>
  <si>
    <t>Add headings ‘Pipeline assets’ and ‘Shared supporting assets allocated’ to improve clarity of asset categories.</t>
  </si>
  <si>
    <t>C82</t>
  </si>
  <si>
    <t>Column C</t>
  </si>
  <si>
    <t>3.1 Asset useful life</t>
  </si>
  <si>
    <t>Tab renamed</t>
  </si>
  <si>
    <t>Change format to 'short date'</t>
  </si>
  <si>
    <t>3.2 Asset impairment</t>
  </si>
  <si>
    <t>D8:D22
D28:D54
G28:G54</t>
  </si>
  <si>
    <t>To be consistent with the categories in Table 3.1</t>
  </si>
  <si>
    <t>G53</t>
  </si>
  <si>
    <t>To add sum formula</t>
  </si>
  <si>
    <t>Numbers formatted to the nearest whole number</t>
  </si>
  <si>
    <t>3.4 Shared supporting assets</t>
  </si>
  <si>
    <t>3.4.1</t>
  </si>
  <si>
    <t>D9:D40</t>
  </si>
  <si>
    <t>List created</t>
  </si>
  <si>
    <t>To disclose opening asset value and rate of return (WACC) of each year</t>
  </si>
  <si>
    <t>E11</t>
  </si>
  <si>
    <t>Revised formula to sum F11:BH11, consistent with the treatment of other cost components that make up the ‘cost base’</t>
  </si>
  <si>
    <t>E25</t>
  </si>
  <si>
    <t>Formula deleted</t>
  </si>
  <si>
    <t>Formula not required</t>
  </si>
  <si>
    <t>F31:BH31</t>
  </si>
  <si>
    <t>To exclude row 25 which is not an input cell</t>
  </si>
  <si>
    <t>F8:BH8</t>
  </si>
  <si>
    <t>To adjust formula to display year and allow cross-referencing with the Summary tab</t>
  </si>
  <si>
    <t>Column B</t>
  </si>
  <si>
    <t>Column added</t>
  </si>
  <si>
    <t>To disclose the reference to the basis of preparation where pipeline operator may have explained the basis of allocation between pipeline and service types</t>
  </si>
  <si>
    <t>To disclose if estimates were used by the pipeline operator to allocate revenue between pipelines and  service types.</t>
  </si>
  <si>
    <t>Heading added</t>
  </si>
  <si>
    <t>To be consistent with other worksheets</t>
  </si>
  <si>
    <t>F10:BJ10</t>
  </si>
  <si>
    <t>Headings amended
Formatting changed</t>
  </si>
  <si>
    <t>All worksheets</t>
  </si>
  <si>
    <t>Numerical cells</t>
  </si>
  <si>
    <t>Publication date of this report:</t>
  </si>
  <si>
    <t>Reported information is current at:</t>
  </si>
  <si>
    <t>Has any information in this template been amended since last published within this current reporting period?</t>
  </si>
  <si>
    <t>Amendment reference</t>
  </si>
  <si>
    <t>All numbers are expressed in $nominal</t>
  </si>
  <si>
    <t>Revenues and expenses (Table 2.1)</t>
  </si>
  <si>
    <t>Shared costs allocated</t>
  </si>
  <si>
    <t>Earnings before interest and tax (EBIT)</t>
  </si>
  <si>
    <t xml:space="preserve">Statement of pipeline assets (Table 3.1) </t>
  </si>
  <si>
    <t>Cumulative value as at current reporting period</t>
  </si>
  <si>
    <t>Cumulative value as at previous reporting period</t>
  </si>
  <si>
    <t xml:space="preserve"> Total pipeline assets </t>
  </si>
  <si>
    <t>Shared property, plant and equipment</t>
  </si>
  <si>
    <t xml:space="preserve">Shared leased assets </t>
  </si>
  <si>
    <t>Inventories</t>
  </si>
  <si>
    <t xml:space="preserve">Deferred tax assets </t>
  </si>
  <si>
    <t>Other shared assets</t>
  </si>
  <si>
    <t>Total shared assets allocated</t>
  </si>
  <si>
    <t xml:space="preserve">Total assets </t>
  </si>
  <si>
    <t>Return on assets (EBIT/Total assets value) (Table 1.1.1)</t>
  </si>
  <si>
    <t>Recovered capital value  (Table 4.1)</t>
  </si>
  <si>
    <t>Pipeline assets cost base</t>
  </si>
  <si>
    <t>Shared assets allocated cost base</t>
  </si>
  <si>
    <t>Total return of capital</t>
  </si>
  <si>
    <t>Opening asset value</t>
  </si>
  <si>
    <t>Rate of return (WACC)</t>
  </si>
  <si>
    <t>For information only - yearly percentage change</t>
  </si>
  <si>
    <t xml:space="preserve">Weighted average price (Table 5.1) </t>
  </si>
  <si>
    <t>Revenue 
$'000</t>
  </si>
  <si>
    <t>MDQ 
Total TJ</t>
  </si>
  <si>
    <t>WAP 
$/GJ</t>
  </si>
  <si>
    <t>Total 
TJ</t>
  </si>
  <si>
    <t>Postage Stamp</t>
  </si>
  <si>
    <t>Zonal based - Zone 1</t>
  </si>
  <si>
    <t>Zonal based - Zone 2</t>
  </si>
  <si>
    <t>Zonal based - Zone 3</t>
  </si>
  <si>
    <t>Distance based - Major delivery point 1</t>
  </si>
  <si>
    <t>Distance based - Major delivery point 2</t>
  </si>
  <si>
    <t>Distance based - Major delivery point 3</t>
  </si>
  <si>
    <t>Distance based - Other delivery points</t>
  </si>
  <si>
    <t>Exempt services</t>
  </si>
  <si>
    <t xml:space="preserve">For information only </t>
  </si>
  <si>
    <t>As reported in 'Statement of pipeline assets'</t>
  </si>
  <si>
    <t xml:space="preserve">Total asset value (depreciated book value vs. recovered capital method asset value) </t>
  </si>
  <si>
    <t>Shared asset value as a % of total asset value</t>
  </si>
  <si>
    <t>Pipeline asset value as a % of total asset value</t>
  </si>
  <si>
    <t>As reported in 'Revenue and expenses'</t>
  </si>
  <si>
    <t>Direct revenue as a % of total revenue</t>
  </si>
  <si>
    <t>Indirect revenue as a % of total revenue</t>
  </si>
  <si>
    <t xml:space="preserve">Direct costs as a % of total costs </t>
  </si>
  <si>
    <t xml:space="preserve">Shared costs as a % of total costs </t>
  </si>
  <si>
    <t xml:space="preserve">For reconciliation </t>
  </si>
  <si>
    <t>As reported in 'Depreciation amortisation'</t>
  </si>
  <si>
    <t xml:space="preserve">Depreciation for pipeline assets </t>
  </si>
  <si>
    <t xml:space="preserve">Depreciation for shared assets </t>
  </si>
  <si>
    <t xml:space="preserve"> Firm forward haul transportation service</t>
  </si>
  <si>
    <t xml:space="preserve"> Firm stand-alone compression service</t>
  </si>
  <si>
    <t xml:space="preserve"> Interruptible or as available stand-alone compression service</t>
  </si>
  <si>
    <t>Government contribution revenue</t>
  </si>
  <si>
    <t>Indirect operating expenses</t>
  </si>
  <si>
    <t>Impairment losses (nature of the impairment loss)</t>
  </si>
  <si>
    <t>Park services</t>
  </si>
  <si>
    <t>Park and loan services</t>
  </si>
  <si>
    <t>Other pipeline revenue (if relevant)</t>
  </si>
  <si>
    <t>Please ensure allocation methodologies are explained in sufficient detail in the Basis of Preparation as required under section 3.2.4 of the Guideline</t>
  </si>
  <si>
    <t>Pipeline Assets</t>
  </si>
  <si>
    <t>Capitalised maintenance or improvements</t>
  </si>
  <si>
    <t>Disposals or early termination (at cost)</t>
  </si>
  <si>
    <t>Initial construction or acquisition costs</t>
  </si>
  <si>
    <t>Disposal or early termination (at cost)</t>
  </si>
  <si>
    <t>Odorant plants</t>
  </si>
  <si>
    <t>Closing odorant plants carrying value</t>
  </si>
  <si>
    <t>Depreciation (Amortisation)</t>
  </si>
  <si>
    <t>Shared supporting assets allocated</t>
  </si>
  <si>
    <t>Depreciation (amortisation)</t>
  </si>
  <si>
    <t>Closing shared leased asset carrying value</t>
  </si>
  <si>
    <t>Initial construction or acquisition cost</t>
  </si>
  <si>
    <t>Current year depreciation</t>
  </si>
  <si>
    <t xml:space="preserve">Yes </t>
  </si>
  <si>
    <t>No</t>
  </si>
  <si>
    <t>rsharedassets</t>
  </si>
  <si>
    <t>rpipelines</t>
  </si>
  <si>
    <t>ryesno</t>
  </si>
  <si>
    <t>Depreciation and amortisation</t>
  </si>
  <si>
    <t>For information</t>
  </si>
  <si>
    <t>Has there been any use of estimates to allocate revenue to each transportation service?</t>
  </si>
  <si>
    <t>Basis of preparation reference</t>
  </si>
  <si>
    <t>Revenue $'000</t>
  </si>
  <si>
    <t>MDQ
Total TJ*</t>
  </si>
  <si>
    <t>$ '000</t>
  </si>
  <si>
    <t>* MDQ (Total TJ) = sum of MDQ’s over the reporting period in TJs</t>
  </si>
  <si>
    <t>Row 22</t>
  </si>
  <si>
    <t>Explanatory note added</t>
  </si>
  <si>
    <t>Date cells</t>
  </si>
  <si>
    <t>Amend relevant date cells to ensure format is in date style</t>
  </si>
  <si>
    <r>
      <t xml:space="preserve">To clarify the MDQ unit above as:
</t>
    </r>
    <r>
      <rPr>
        <i/>
        <sz val="10"/>
        <rFont val="Arial"/>
        <family val="2"/>
      </rPr>
      <t xml:space="preserve">Total TJ = sum of MDQ’s over the reporting period in TJs </t>
    </r>
  </si>
  <si>
    <t>Row 16</t>
  </si>
  <si>
    <t>Replaced "Distribution/transmission revenue" (originally C19) with "Other pipeline services (if relevant)" (now C20) to be consistent with Table 2.1.</t>
  </si>
  <si>
    <t>Formula added
Formatting changed</t>
  </si>
  <si>
    <t>To improve the consistency and structuring of labelling between Table 3.1 and Table 3.3.1.
Each asset category will have the following reporting lines, as applicable:
-	Initial construction or acquisition costs 
-	Additions
-	Capitalised maintenance or improvements
-	Depreciation 
-	Disposals or early termination (at cost)</t>
  </si>
  <si>
    <t>3. Statement of pipeline assets</t>
  </si>
  <si>
    <t>4. Recovered Capital</t>
  </si>
  <si>
    <t>Renamed 'shared supporting assets' to 'shared property, plant and equipment' to be consistent with the labelling between worksheets</t>
  </si>
  <si>
    <t>Changed format from number to 'short date'</t>
  </si>
  <si>
    <t>B1</t>
  </si>
  <si>
    <t>To be consistent with tab name</t>
  </si>
  <si>
    <t>To be consistent with the labelling of categories in Table 3.1</t>
  </si>
  <si>
    <t>B58:N59</t>
  </si>
  <si>
    <t>Cell colour changed to be consistent with other tables</t>
  </si>
  <si>
    <t>To add dropdown list consistent with the categories in Table 3.1</t>
  </si>
  <si>
    <t>Minor punctuation amendment</t>
  </si>
  <si>
    <t>5. Weighted average price</t>
  </si>
  <si>
    <t>C19:20</t>
  </si>
  <si>
    <t>To be consistent with other tables</t>
  </si>
  <si>
    <t>Contents</t>
  </si>
  <si>
    <t>Contents updated</t>
  </si>
  <si>
    <t>To update formula following changes in asset categories/ sub-categories,  and correct previous errors.</t>
  </si>
  <si>
    <t>As reported in 'Recovered capital'</t>
  </si>
  <si>
    <t>Rows added
Sub-categories amended
Formatting changed</t>
  </si>
  <si>
    <t>C29:D36</t>
  </si>
  <si>
    <t>List added</t>
  </si>
  <si>
    <t>To add a yes/no dropdown list, consistent with other rows.</t>
  </si>
  <si>
    <t>Amend relevant numerical cells to ensure format is in comma style, negative values in brackets and rounded off to nearest whole number</t>
  </si>
  <si>
    <t>Leased assets</t>
  </si>
  <si>
    <t>C34 and C39</t>
  </si>
  <si>
    <t>F11 and I11</t>
  </si>
  <si>
    <t>C10 and C21</t>
  </si>
  <si>
    <t xml:space="preserve">H36 and I36 </t>
  </si>
  <si>
    <t>C11 and C16</t>
  </si>
  <si>
    <t>C8 and C81</t>
  </si>
  <si>
    <t>H7, J7, G58 and L58</t>
  </si>
  <si>
    <t>F9:F52 and F60:F77</t>
  </si>
  <si>
    <t>Rows 33 and 34</t>
  </si>
  <si>
    <t>B2 and C3</t>
  </si>
  <si>
    <t>Heading (units) amended and format changed for clarity and consistency with formula:
- revenues in $'000
- MDQ in Total TJ
- WAP in $/GJ</t>
  </si>
  <si>
    <t>Closing shared property, plant and equipment carrying value</t>
  </si>
  <si>
    <t>Column E</t>
  </si>
  <si>
    <t>Level 25, 580 George Street</t>
  </si>
  <si>
    <t>Sydney</t>
  </si>
  <si>
    <t>PO Box R41</t>
  </si>
  <si>
    <t>Royal Exchange</t>
  </si>
  <si>
    <t>NSW</t>
  </si>
  <si>
    <t>APARegReporting@apa.com.au</t>
  </si>
  <si>
    <t>4. Recovered capital</t>
  </si>
  <si>
    <t>N/A</t>
  </si>
  <si>
    <t>2.4.5</t>
  </si>
  <si>
    <t>3.2.3</t>
  </si>
  <si>
    <t>3.2.2</t>
  </si>
  <si>
    <t>3.2.5</t>
  </si>
  <si>
    <t>3.2.4</t>
  </si>
  <si>
    <t>Column D</t>
  </si>
  <si>
    <t>A1</t>
  </si>
  <si>
    <t>3.2.1</t>
  </si>
  <si>
    <t>2.3.1 &amp; 2.3.1.1</t>
  </si>
  <si>
    <t>2.3.2</t>
  </si>
  <si>
    <t>2.3.2.1</t>
  </si>
  <si>
    <t>2.4.4</t>
  </si>
  <si>
    <t>Indefinite</t>
  </si>
  <si>
    <t>Questions added</t>
  </si>
  <si>
    <t>To record if there has been any change to the reported information within the current reporting period since publication date, and identify which part of the ‘basis of preparation’ document captures or explains the change in the published information.</t>
  </si>
  <si>
    <t>To add hyperlink to Summary worksheet and reflect changes in worksheet names (3.1, 3.2 and 3.3)</t>
  </si>
  <si>
    <t>To express percentage in two decimal places</t>
  </si>
  <si>
    <t>Remove uppercase in some words. Corresponding cells in original template are C31 and C36.</t>
  </si>
  <si>
    <t>To amend formula to sum up D11 and E11 and G11 and H11, respectively</t>
  </si>
  <si>
    <t>To delete categories that do not fall under 'service revenue':
-	'Customer contribution revenue' 
-	'Profit from sale of fixed assets'
-	‘Other direct revenue’
These categories are moved to Table 2.1. See amendment # 37.</t>
  </si>
  <si>
    <t>Row split</t>
  </si>
  <si>
    <t>Row 36</t>
  </si>
  <si>
    <t>Change format of totals to 'bold' font</t>
  </si>
  <si>
    <t>Columns D and E
(D66, D33:E33, D71:E71, D80:E80, D83:D87, D90:D94 and D99:E99)</t>
  </si>
  <si>
    <t>Renamed from 3.1 "Pipeline asset useful life" to "Asset useful life' to be consistent with the heading of the worksheet. Worksheet contains shared assets other than pipeline assets.</t>
  </si>
  <si>
    <t>Data entry deleted</t>
  </si>
  <si>
    <t>To remove data entries under 'Acquisition date' column</t>
  </si>
  <si>
    <t>Renamed from 3.2 "Pipeline asset impairment" to "Asset impairment' to be consistent with the heading of the worksheet. Worksheet contains shared assets other than pipeline assets.</t>
  </si>
  <si>
    <t>3.2.1 and 
3.2.2</t>
  </si>
  <si>
    <t>3.3.1 and 
3.3.2</t>
  </si>
  <si>
    <t>3.3.1and
3.3.2</t>
  </si>
  <si>
    <t>3.3.1 and
3.3.2</t>
  </si>
  <si>
    <t>To remove data entries under Acquisition date column</t>
  </si>
  <si>
    <t>Input cells</t>
  </si>
  <si>
    <t>Amend relevant input cells to ensure font colour is blue</t>
  </si>
  <si>
    <t>Enlarge size to make hyperlink to Contents tab more visible and accessible</t>
  </si>
  <si>
    <t>Row 86 (C86:H86)</t>
  </si>
  <si>
    <t>To correctly populate weighted average prices (WAP) of 'interruptible or as available transportation services' (distance based - other delivery points) from Table 5.1</t>
  </si>
  <si>
    <t>F100</t>
  </si>
  <si>
    <t>To correctly populate WAP of exempt services (volume based charge) from Table 5.1</t>
  </si>
  <si>
    <t>D86:87</t>
  </si>
  <si>
    <t>To correctly populate depreciation and disposal values of 'Shared property, plant and equipment' from Table 3.3.2</t>
  </si>
  <si>
    <t>D93:94</t>
  </si>
  <si>
    <t>To correctly populate depreciation and disposal values of 'Shared leased assets' from Table 3.3.2</t>
  </si>
  <si>
    <t>Table reference</t>
  </si>
  <si>
    <t>General</t>
  </si>
  <si>
    <t>Pipeline Services listed are those contracted to customers within the reporting period for the pipeline. Some services, in particular non-firm services, may be contracted but not used.</t>
  </si>
  <si>
    <t>APA amendment#</t>
  </si>
  <si>
    <t>APA Amendment record</t>
  </si>
  <si>
    <t>N7</t>
  </si>
  <si>
    <t>C116</t>
  </si>
  <si>
    <t>Formula change</t>
  </si>
  <si>
    <t>Formula updated to include shared leased asset depreciation reported under other Other shared costs in tab 2.4 Shared costs</t>
  </si>
  <si>
    <t>I29</t>
  </si>
  <si>
    <t>Wrap text</t>
  </si>
  <si>
    <t>4.1</t>
  </si>
  <si>
    <t>C39</t>
  </si>
  <si>
    <t>Format changed to comma style and rounded off to nearest whole number</t>
  </si>
  <si>
    <t>EII GAS TRANSMISSION SERVICES WA (OPERATIONS) PTY LIMITED</t>
  </si>
  <si>
    <t>15 106 043 332</t>
  </si>
  <si>
    <t>Telfer Gas Pipeline</t>
  </si>
  <si>
    <t>Deferred tax asset</t>
  </si>
  <si>
    <t>Part 23 Book value exceeds the part 23 Carrying value.</t>
  </si>
  <si>
    <t>2.3.2 &amp; 2.3.2.2</t>
  </si>
  <si>
    <t>Service provider's economic useful life</t>
  </si>
  <si>
    <t>5 to 14.8 years</t>
  </si>
  <si>
    <t>Depreciation and impairment</t>
  </si>
  <si>
    <t>Impairment</t>
  </si>
  <si>
    <t>Description amended</t>
  </si>
  <si>
    <t>Description changed from "Depreciation" to "Depreciation and impairment"</t>
  </si>
  <si>
    <t>C14, C21, C28, C35, C42, C49, C56, C70</t>
  </si>
  <si>
    <t>Inserted row 63</t>
  </si>
  <si>
    <t>For impairment disclosure</t>
  </si>
  <si>
    <t>Numbers may not add due to rounding.</t>
  </si>
  <si>
    <t>For financial accounting purposes EII Gas Transmission Services WA (Operations) Pty Limited reports on a calendar year basis.</t>
  </si>
  <si>
    <t>EII Gas Transmission Services WA (Operations) Pty Limited has counted each contracting entity as a separate customer to determine customer numbers for each pipeline.</t>
  </si>
  <si>
    <t>An upfront payment of $4.9 million was made in 2019 to a customer, securing future revenues until 1 October 2023.</t>
  </si>
  <si>
    <t>Treatment in Statement of Pipeline Assets and Statement of Pipeline Revenue and Expenses</t>
  </si>
  <si>
    <t>Carrying value review</t>
  </si>
  <si>
    <t xml:space="preserve">Capital expenditure is reported in the period commissioned and excludes capital work in progress.  The reported capital additions include capitalised maintenance costs. </t>
  </si>
  <si>
    <t xml:space="preserve">Prior to the Oracle financial system implementation, EII Gas Transmission Services WA (Operations) Pty Limited reported aggregated Telfer and Nifty pipeline financial information. Due to lack of information in the previous financial system, EII Gas Transmission Services WA (Operations) Pty Limited has been included Nifty revenue and operating costs for periods from 2006 to 2008 in the RCM. </t>
  </si>
  <si>
    <t>In accordance with the Guideline, EII Gas Transmission Services WA (Operations) Pty Limited has not reported revenue in respect of exempt services against the relevant service category in Table 5.1. Instead, revenue associated with exempt services is aggregated and reported under “Total exempt services” in Table 5.1.</t>
  </si>
  <si>
    <t>Other non-depreciable pipeline assets include all other assets used in the pipeline’s operations and/or attributable to a pipeline that is not of capital nature (e.g. debtors, capital work in progress, contract intangibles, prepayments etc.).</t>
  </si>
  <si>
    <t xml:space="preserve">Net tax liabilities incorporate mid-year tax depreciation for capital expenditure incurred during the calendar year. </t>
  </si>
  <si>
    <t>Australian regulatory practice provides for a return on capital to be applied to capex as incurred.  Assuming that assets are brought into service evenly throughout the year, a “half-year WACC” is capitalised in the asset value, providing for financing costs between the time an asset is brought into service and the start of the next regulatory year, in which a return on the in-service asset is provided.   
For RCM reporting prior to CY 2021, EII Gas Transmission Services WA (Operations) Pty Limited reported a “half-year WACC” in the Return on Capital component of the RCM calculations.  A review of the Financial Reporting Guideline for non-Scheme Pipelines (p20) has identified that this treatment was in error, as the Return on Capital should be applied to “the closing value of the capital base from the immediately preceding year”.  EII’s approach incorrectly calculated the Return on Capital as being based on the closing balance from the immediately preceding year plus half the capital expenditure in the year.
For RCM reporting published from 2021, the Return on Capital has been calculated, for all reported years, based on “the closing value of the capital base from the immediately preceding year”.  The “half-year WACC” has now been added to the reported capital expenditure and capitalised as part of the asset value, consistent with regulatory practice.
This has had an immaterial impact on the RCM calculations. Previously where the Return on Debt related to the current year capital expenditure was considered to be tax deductible as part of the Net Tax Allowance calculation, this is now capitalised as part of the asset value.</t>
  </si>
  <si>
    <t>Disposals and early terminations are recognised in tab 4. Recovered capital row 21 and does now include half a year capitalised WACC.</t>
  </si>
  <si>
    <t>Treatment in RCM</t>
  </si>
  <si>
    <t>Table 3.1 reflects the impairments reflected in Table 3.2.1 adjusted in each asset class.</t>
  </si>
  <si>
    <t>F9:F14</t>
  </si>
  <si>
    <t>To display 1 decimal place</t>
  </si>
  <si>
    <t>2, 1, 3.1 &amp; 4</t>
  </si>
  <si>
    <t>4.3.1</t>
  </si>
  <si>
    <t>4.3.2</t>
  </si>
  <si>
    <t>4.3.3</t>
  </si>
  <si>
    <t>2.3.1 &amp; 4.3.4</t>
  </si>
  <si>
    <t>N/a</t>
  </si>
  <si>
    <t>Impairment for Part 23 purposes for Telfer for CY2019 is disclosed in table 3.2.1.</t>
  </si>
  <si>
    <t>The financial reporting under non scheme is an annual reporting requirement for EII's non scheme pipelines, requiring annual publishing by 30 April 2025.  This information was published on Wednesday 30th April 2025.</t>
  </si>
  <si>
    <t xml:space="preserve">Other depreciable pipeline assets include items such as information technology systems, motor vehicles, office and pipeline related costs which have different useful lives ranging from 5 to 14.8 years. EII Gas Transmission Services WA (Operations) Pty Limited has reported the information by asset categories in a summary line reflective of all assets acquired at inception to 31 December 2024. </t>
  </si>
  <si>
    <t>Andrew Nairn (General Manager Investor Relations)</t>
  </si>
  <si>
    <t>+61 (03) 8416 2887</t>
  </si>
  <si>
    <t>The payment created an asset which was capitalised as part of other non-depreciable assets in the Statement of Pipeline Assets. 
Amortisation of the asset of $800,539 is included as a reduction of total service revenue within the 2023 Statement of Revenue and Expenses.  It is important to note that the asset was fully amortised by 1 October 2023.</t>
  </si>
  <si>
    <t xml:space="preserve">Carrying value review disclosures relevant to the Financial Reporting Guideline of Part 23 should not be considered to be applicable to APA’s statutory general purpose financial statements (GPFS). The Part 23 carrying value review is undertaken using Part 23 assumptions and by definition this review is separate to the carrying value review undertaken for EII’s statutory GPFS.  The Part 23 carrying value review is undertaken using Part 23 assumptions and by definition this review is separate to the carrying value review undertaken for EII’s statutory GPFS.
The Part 23 Carrying value Review is completed using different assumptions to EII’s statutory carrying value review and is undertaken on an individual standalone pipeline rather than a cash generating unit basis, and does not reflect EII's view of carrying value of its assets for statutory purposes.
The conclusions are based on a balanced and consistent approach in determining the demand forecasts and other asset model inputs for a Part 23 Carrying value review.  This assessment is also supported by a range/sensitivity analysis performed including discount rates and terminal values.  The Part 23 recoverable value models and the critical assumptions were reviewed with regard to contracts, budgets, altered business conditions and Management’s expectations, in the context of each individual asset on a standalone basis and separate to EII’s statutory cash generating units. </t>
  </si>
  <si>
    <t>The Part 23 net book value of Property, plant and equipment as at 31 December 2024 is nil,  as such as there was no indication of impairment the net book value was not required to be tested.</t>
  </si>
  <si>
    <t>EII Gas Transmission Services WA (Operations) Pty Limited has reported the information by asset categories in a summary line reflective of all assets acquired from inception to 31 December 2024.</t>
  </si>
  <si>
    <t>Western Australia</t>
  </si>
  <si>
    <t>Transmission</t>
  </si>
  <si>
    <t>Yes</t>
  </si>
  <si>
    <t>Firm forward haul transportation service</t>
  </si>
  <si>
    <t>Interruptible or As Available transportation service</t>
  </si>
  <si>
    <t xml:space="preserve">This transaction is treated as a future benefit in the RCM and has been included in the capex additions for 2019 in line with section 4 of the Guideline. The revenue reported in the RCM during 2019 to 2024 is reflective of actual revenue earned by EII Gas Transmission Services WA (Operations) Pty Limited from the provision of all services by the pipeline in the year (i.e. is exclusive of the amortisation of this customer payment), and thus is higher than total revenue reported in table 2.1 for 2019 to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</si>
</sst>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7">
    <numFmt numFmtId="41" formatCode="_-* #,##0_-;\-* #,##0_-;_-* &quot;-&quot;_-;_-@_-"/>
    <numFmt numFmtId="44" formatCode="_-&quot;$&quot;* #,##0.00_-;\-&quot;$&quot;* #,##0.00_-;_-&quot;$&quot;* &quot;-&quot;??_-;_-@_-"/>
    <numFmt numFmtId="43" formatCode="_-* #,##0.00_-;\-* #,##0.00_-;_-* &quot;-&quot;??_-;_-@_-"/>
    <numFmt numFmtId="164" formatCode="_(* #,##0_);_(* \(#,##0\);_(* &quot;-&quot;_);_(@_)"/>
    <numFmt numFmtId="165" formatCode="_(* #,##0_);_(* \(#,##0\);_(* &quot;-&quot;?_);_(@_)"/>
    <numFmt numFmtId="166" formatCode="_(* #,##0_);_(* \(#,##0\);_(* &quot;-&quot;??_);_(@_)"/>
    <numFmt numFmtId="167" formatCode="0.0"/>
    <numFmt numFmtId="168" formatCode="0.0000"/>
    <numFmt numFmtId="169" formatCode="#,##0.0"/>
    <numFmt numFmtId="170" formatCode="yyyy"/>
    <numFmt numFmtId="171" formatCode="d/mm/yyyy;@"/>
    <numFmt numFmtId="172" formatCode="0.0%"/>
    <numFmt numFmtId="173" formatCode="_(* #,##0.00_);_(* \(#,##0.00\);_(* &quot;-&quot;_);_(@_)"/>
    <numFmt numFmtId="174" formatCode="_-* #,##0_-;\-* #,##0_-;_-* &quot;-&quot;??_-;_-@_-"/>
    <numFmt numFmtId="175" formatCode="_-* #,##0.0_-;\-* #,##0.0_-;_-* &quot;-&quot;??_-;_-@_-"/>
    <numFmt numFmtId="176" formatCode="0.000%"/>
    <numFmt numFmtId="177" formatCode="_(* #,##0.0_);_(* \(#,##0.0\);_(* &quot;-&quot;_);_(@_)"/>
  </numFmts>
  <fonts count="9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6"/>
      <name val="Arial"/>
      <family val="2"/>
    </font>
    <font>
      <b/>
      <sz val="10"/>
      <name val="Arial"/>
      <family val="2"/>
    </font>
    <font>
      <b/>
      <sz val="12"/>
      <name val="Arial"/>
      <family val="2"/>
    </font>
    <font>
      <sz val="10"/>
      <color indexed="51"/>
      <name val="Arial"/>
      <family val="2"/>
    </font>
    <font>
      <sz val="10"/>
      <name val="Arial"/>
      <family val="2"/>
    </font>
    <font>
      <b/>
      <sz val="8"/>
      <name val="Arial"/>
      <family val="2"/>
    </font>
    <font>
      <sz val="8"/>
      <name val="Arial"/>
      <family val="2"/>
    </font>
    <font>
      <b/>
      <sz val="14"/>
      <name val="Arial"/>
      <family val="2"/>
    </font>
    <font>
      <sz val="10"/>
      <color indexed="9"/>
      <name val="Arial"/>
      <family val="2"/>
    </font>
    <font>
      <sz val="18"/>
      <name val="Arial"/>
      <family val="2"/>
    </font>
    <font>
      <sz val="18"/>
      <color indexed="62"/>
      <name val="Arial"/>
      <family val="2"/>
    </font>
    <font>
      <u/>
      <sz val="10"/>
      <color indexed="12"/>
      <name val="Arial"/>
      <family val="2"/>
    </font>
    <font>
      <b/>
      <sz val="10"/>
      <color indexed="62"/>
      <name val="Arial"/>
      <family val="2"/>
    </font>
    <font>
      <b/>
      <sz val="10"/>
      <color indexed="18"/>
      <name val="Arial"/>
      <family val="2"/>
    </font>
    <font>
      <b/>
      <sz val="12"/>
      <color indexed="6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8"/>
      <name val="Arial"/>
      <family val="2"/>
    </font>
    <font>
      <b/>
      <sz val="16"/>
      <color indexed="8"/>
      <name val="Arial"/>
      <family val="2"/>
    </font>
    <font>
      <b/>
      <sz val="10"/>
      <color indexed="9"/>
      <name val="Arial"/>
      <family val="2"/>
    </font>
    <font>
      <b/>
      <sz val="10"/>
      <color indexed="8"/>
      <name val="Arial"/>
      <family val="2"/>
    </font>
    <font>
      <sz val="10"/>
      <color indexed="8"/>
      <name val="Arial"/>
      <family val="2"/>
    </font>
    <font>
      <sz val="12"/>
      <name val="Arial"/>
      <family val="2"/>
    </font>
    <font>
      <sz val="8"/>
      <name val="Malgun Gothic"/>
      <family val="2"/>
    </font>
    <font>
      <sz val="10"/>
      <name val="Cambria"/>
      <family val="2"/>
    </font>
    <font>
      <sz val="10"/>
      <name val="Arial"/>
      <family val="2"/>
    </font>
    <font>
      <b/>
      <sz val="11"/>
      <name val="Arial"/>
      <family val="2"/>
    </font>
    <font>
      <sz val="11"/>
      <name val="Arial"/>
      <family val="2"/>
    </font>
    <font>
      <b/>
      <sz val="12"/>
      <color indexed="9"/>
      <name val="Arial"/>
      <family val="2"/>
    </font>
    <font>
      <b/>
      <i/>
      <sz val="10"/>
      <name val="Arial"/>
      <family val="2"/>
    </font>
    <font>
      <i/>
      <sz val="8"/>
      <name val="Malgun Gothic"/>
      <family val="2"/>
    </font>
    <font>
      <sz val="9"/>
      <name val="Arial"/>
      <family val="2"/>
    </font>
    <font>
      <i/>
      <sz val="10"/>
      <name val="Arial"/>
      <family val="2"/>
    </font>
    <font>
      <sz val="10"/>
      <name val="Calibri Light"/>
      <family val="2"/>
      <scheme val="major"/>
    </font>
    <font>
      <sz val="10"/>
      <color rgb="FF000000"/>
      <name val="Arial"/>
      <family val="2"/>
    </font>
    <font>
      <b/>
      <sz val="10"/>
      <color rgb="FFFFFFFF"/>
      <name val="Calibri"/>
      <family val="2"/>
      <scheme val="minor"/>
    </font>
    <font>
      <sz val="10"/>
      <color theme="1"/>
      <name val="Calibri"/>
      <family val="2"/>
      <scheme val="minor"/>
    </font>
    <font>
      <b/>
      <sz val="10"/>
      <color theme="1"/>
      <name val="Calibri"/>
      <family val="2"/>
      <scheme val="minor"/>
    </font>
    <font>
      <sz val="28"/>
      <color rgb="FFFF0000"/>
      <name val="Arial"/>
      <family val="2"/>
    </font>
    <font>
      <sz val="18"/>
      <color theme="0"/>
      <name val="Arial"/>
      <family val="2"/>
    </font>
    <font>
      <b/>
      <sz val="18"/>
      <color theme="0"/>
      <name val="Arial Black"/>
      <family val="2"/>
    </font>
    <font>
      <b/>
      <sz val="18"/>
      <color theme="0"/>
      <name val="Arial"/>
      <family val="2"/>
    </font>
    <font>
      <u/>
      <sz val="18"/>
      <color theme="0"/>
      <name val="Arial"/>
      <family val="2"/>
    </font>
    <font>
      <sz val="10"/>
      <color rgb="FF0000FF"/>
      <name val="Arial"/>
      <family val="2"/>
    </font>
    <font>
      <sz val="10"/>
      <color theme="0"/>
      <name val="Arial"/>
      <family val="2"/>
    </font>
    <font>
      <b/>
      <sz val="10"/>
      <color theme="1"/>
      <name val="Arial"/>
      <family val="2"/>
    </font>
    <font>
      <sz val="10"/>
      <color theme="1"/>
      <name val="Arial"/>
      <family val="2"/>
    </font>
    <font>
      <b/>
      <sz val="10"/>
      <color theme="0"/>
      <name val="Arial"/>
      <family val="2"/>
    </font>
    <font>
      <b/>
      <sz val="14"/>
      <color theme="0"/>
      <name val="Arial"/>
      <family val="2"/>
    </font>
    <font>
      <b/>
      <sz val="12"/>
      <color theme="0"/>
      <name val="Arial"/>
      <family val="2"/>
    </font>
    <font>
      <b/>
      <sz val="10"/>
      <color rgb="FF000000"/>
      <name val="Arial"/>
      <family val="2"/>
    </font>
    <font>
      <sz val="10"/>
      <color rgb="FFFF0000"/>
      <name val="Arial"/>
      <family val="2"/>
    </font>
    <font>
      <sz val="11"/>
      <color rgb="FF191919"/>
      <name val="Arial"/>
      <family val="2"/>
    </font>
    <font>
      <sz val="11"/>
      <color rgb="FFFFFFFF"/>
      <name val="Arial"/>
      <family val="2"/>
    </font>
    <font>
      <b/>
      <sz val="11"/>
      <color rgb="FFFFFFFF"/>
      <name val="Arial"/>
      <family val="2"/>
    </font>
    <font>
      <sz val="10"/>
      <color rgb="FF191919"/>
      <name val="Arial"/>
      <family val="2"/>
    </font>
    <font>
      <sz val="11"/>
      <color rgb="FFFF0000"/>
      <name val="Arial"/>
      <family val="2"/>
    </font>
    <font>
      <sz val="10"/>
      <color rgb="FF7030A0"/>
      <name val="Arial"/>
      <family val="2"/>
    </font>
    <font>
      <b/>
      <sz val="10"/>
      <color rgb="FFFFFFFF"/>
      <name val="Arial"/>
      <family val="2"/>
    </font>
    <font>
      <b/>
      <sz val="10"/>
      <color rgb="FF191919"/>
      <name val="Arial"/>
      <family val="2"/>
    </font>
    <font>
      <b/>
      <sz val="10"/>
      <color rgb="FFFF0000"/>
      <name val="Arial"/>
      <family val="2"/>
    </font>
    <font>
      <sz val="8"/>
      <color rgb="FF000000"/>
      <name val="Malgun Gothic"/>
      <family val="2"/>
    </font>
    <font>
      <sz val="14"/>
      <color theme="0"/>
      <name val="Arial"/>
      <family val="2"/>
    </font>
    <font>
      <b/>
      <sz val="14"/>
      <color rgb="FF0000FF"/>
      <name val="Arial"/>
      <family val="2"/>
    </font>
    <font>
      <sz val="11"/>
      <color theme="1"/>
      <name val="Calibri"/>
      <family val="2"/>
    </font>
    <font>
      <b/>
      <sz val="10.5"/>
      <name val="Century Gothic"/>
      <family val="2"/>
    </font>
    <font>
      <sz val="10.5"/>
      <name val="Century Gothic"/>
      <family val="2"/>
    </font>
    <font>
      <sz val="10"/>
      <name val="Arial"/>
      <family val="2"/>
    </font>
    <font>
      <b/>
      <sz val="12"/>
      <color rgb="FF0000FF"/>
      <name val="Arial"/>
      <family val="2"/>
    </font>
    <font>
      <sz val="12"/>
      <color rgb="FF0000FF"/>
      <name val="Arial"/>
      <family val="2"/>
    </font>
    <font>
      <sz val="11"/>
      <color theme="1"/>
      <name val="Calibri"/>
      <family val="2"/>
    </font>
    <font>
      <sz val="11"/>
      <color theme="1"/>
      <name val="Calibri"/>
      <family val="2"/>
    </font>
    <font>
      <sz val="9"/>
      <name val="Calibri"/>
      <family val="2"/>
    </font>
  </fonts>
  <fills count="54">
    <fill>
      <patternFill patternType="none"/>
    </fill>
    <fill>
      <patternFill patternType="gray125"/>
    </fill>
    <fill>
      <patternFill patternType="solid">
        <fgColor indexed="38"/>
      </patternFill>
    </fill>
    <fill>
      <patternFill patternType="solid">
        <fgColor indexed="38"/>
        <bgColor indexed="64"/>
      </patternFill>
    </fill>
    <fill>
      <patternFill patternType="solid">
        <fgColor indexed="47"/>
      </patternFill>
    </fill>
    <fill>
      <patternFill patternType="solid">
        <fgColor indexed="47"/>
        <bgColor indexed="64"/>
      </patternFill>
    </fill>
    <fill>
      <patternFill patternType="solid">
        <fgColor indexed="26"/>
      </patternFill>
    </fill>
    <fill>
      <patternFill patternType="solid">
        <fgColor indexed="26"/>
        <bgColor indexed="64"/>
      </patternFill>
    </fill>
    <fill>
      <patternFill patternType="solid">
        <fgColor indexed="9"/>
      </patternFill>
    </fill>
    <fill>
      <patternFill patternType="solid">
        <fgColor indexed="9"/>
        <bgColor indexed="64"/>
      </patternFill>
    </fill>
    <fill>
      <patternFill patternType="solid">
        <fgColor indexed="43"/>
      </patternFill>
    </fill>
    <fill>
      <patternFill patternType="solid">
        <fgColor indexed="43"/>
        <bgColor indexed="64"/>
      </patternFill>
    </fill>
    <fill>
      <patternFill patternType="solid">
        <fgColor indexed="22"/>
      </patternFill>
    </fill>
    <fill>
      <patternFill patternType="solid">
        <fgColor indexed="22"/>
        <bgColor indexed="64"/>
      </patternFill>
    </fill>
    <fill>
      <patternFill patternType="solid">
        <fgColor indexed="49"/>
      </patternFill>
    </fill>
    <fill>
      <patternFill patternType="solid">
        <fgColor indexed="49"/>
        <bgColor indexed="64"/>
      </patternFill>
    </fill>
    <fill>
      <patternFill patternType="solid">
        <fgColor indexed="10"/>
      </patternFill>
    </fill>
    <fill>
      <patternFill patternType="solid">
        <fgColor indexed="10"/>
        <bgColor indexed="64"/>
      </patternFill>
    </fill>
    <fill>
      <patternFill patternType="solid">
        <fgColor indexed="57"/>
      </patternFill>
    </fill>
    <fill>
      <patternFill patternType="solid">
        <fgColor indexed="57"/>
        <bgColor indexed="64"/>
      </patternFill>
    </fill>
    <fill>
      <patternFill patternType="solid">
        <fgColor indexed="54"/>
      </patternFill>
    </fill>
    <fill>
      <patternFill patternType="solid">
        <fgColor indexed="54"/>
        <bgColor indexed="64"/>
      </patternFill>
    </fill>
    <fill>
      <patternFill patternType="solid">
        <fgColor indexed="53"/>
      </patternFill>
    </fill>
    <fill>
      <patternFill patternType="solid">
        <fgColor indexed="53"/>
        <bgColor indexed="64"/>
      </patternFill>
    </fill>
    <fill>
      <patternFill patternType="solid">
        <fgColor indexed="45"/>
      </patternFill>
    </fill>
    <fill>
      <patternFill patternType="solid">
        <fgColor indexed="45"/>
        <bgColor indexed="64"/>
      </patternFill>
    </fill>
    <fill>
      <patternFill patternType="solid">
        <fgColor indexed="55"/>
      </patternFill>
    </fill>
    <fill>
      <patternFill patternType="solid">
        <fgColor indexed="55"/>
        <bgColor indexed="64"/>
      </patternFill>
    </fill>
    <fill>
      <patternFill patternType="solid">
        <fgColor indexed="42"/>
      </patternFill>
    </fill>
    <fill>
      <patternFill patternType="solid">
        <fgColor indexed="42"/>
        <bgColor indexed="64"/>
      </patternFill>
    </fill>
    <fill>
      <patternFill patternType="solid">
        <fgColor indexed="27"/>
        <bgColor indexed="64"/>
      </patternFill>
    </fill>
    <fill>
      <patternFill patternType="solid">
        <fgColor indexed="8"/>
        <bgColor indexed="64"/>
      </patternFill>
    </fill>
    <fill>
      <patternFill patternType="solid">
        <fgColor theme="4"/>
        <bgColor indexed="64"/>
      </patternFill>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rgb="FF009999"/>
        <bgColor indexed="64"/>
      </patternFill>
    </fill>
    <fill>
      <patternFill patternType="solid">
        <fgColor theme="4" tint="0.79998168889431442"/>
        <bgColor indexed="64"/>
      </patternFill>
    </fill>
    <fill>
      <patternFill patternType="solid">
        <fgColor theme="5" tint="-0.249977111117893"/>
        <bgColor indexed="64"/>
      </patternFill>
    </fill>
    <fill>
      <patternFill patternType="solid">
        <fgColor theme="1"/>
        <bgColor indexed="64"/>
      </patternFill>
    </fill>
    <fill>
      <patternFill patternType="solid">
        <fgColor rgb="FFD9D9D9"/>
        <bgColor rgb="FF000000"/>
      </patternFill>
    </fill>
    <fill>
      <patternFill patternType="solid">
        <fgColor rgb="FF191919"/>
        <bgColor rgb="FF000000"/>
      </patternFill>
    </fill>
    <fill>
      <patternFill patternType="solid">
        <fgColor rgb="FF3A8D87"/>
        <bgColor rgb="FF000000"/>
      </patternFill>
    </fill>
    <fill>
      <patternFill patternType="solid">
        <fgColor theme="4" tint="-0.499984740745262"/>
        <bgColor rgb="FF000000"/>
      </patternFill>
    </fill>
    <fill>
      <patternFill patternType="solid">
        <fgColor theme="7" tint="0.59999389629810485"/>
        <bgColor indexed="64"/>
      </patternFill>
    </fill>
    <fill>
      <patternFill patternType="solid">
        <fgColor theme="0" tint="-0.249977111117893"/>
        <bgColor indexed="64"/>
      </patternFill>
    </fill>
    <fill>
      <patternFill patternType="solid">
        <fgColor theme="5" tint="-0.499984740745262"/>
        <bgColor indexed="64"/>
      </patternFill>
    </fill>
    <fill>
      <patternFill patternType="solid">
        <fgColor theme="4" tint="-0.499984740745262"/>
        <bgColor indexed="64"/>
      </patternFill>
    </fill>
    <fill>
      <patternFill patternType="solid">
        <fgColor rgb="FFDDD8D2"/>
        <bgColor rgb="FF000000"/>
      </patternFill>
    </fill>
    <fill>
      <patternFill patternType="solid">
        <fgColor rgb="FFBDB4AA"/>
        <bgColor rgb="FF000000"/>
      </patternFill>
    </fill>
    <fill>
      <patternFill patternType="solid">
        <fgColor theme="2"/>
        <bgColor indexed="64"/>
      </patternFill>
    </fill>
    <fill>
      <patternFill patternType="solid">
        <fgColor rgb="FF007886"/>
        <bgColor rgb="FF000000"/>
      </patternFill>
    </fill>
    <fill>
      <patternFill patternType="solid">
        <fgColor rgb="FF00A0B3"/>
        <bgColor rgb="FF000000"/>
      </patternFill>
    </fill>
    <fill>
      <patternFill patternType="solid">
        <fgColor theme="0"/>
        <bgColor rgb="FF000000"/>
      </patternFill>
    </fill>
  </fills>
  <borders count="5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2"/>
      </top>
      <bottom/>
      <diagonal/>
    </border>
    <border>
      <left/>
      <right style="medium">
        <color indexed="62"/>
      </right>
      <top style="medium">
        <color indexed="62"/>
      </top>
      <bottom/>
      <diagonal/>
    </border>
    <border>
      <left/>
      <right style="medium">
        <color indexed="62"/>
      </right>
      <top/>
      <bottom/>
      <diagonal/>
    </border>
    <border>
      <left style="medium">
        <color indexed="62"/>
      </left>
      <right/>
      <top style="medium">
        <color indexed="62"/>
      </top>
      <bottom/>
      <diagonal/>
    </border>
    <border>
      <left style="medium">
        <color indexed="62"/>
      </left>
      <right/>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top style="medium">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theme="4"/>
      </left>
      <right style="thin">
        <color theme="4"/>
      </right>
      <top style="thin">
        <color theme="4"/>
      </top>
      <bottom style="thin">
        <color theme="4"/>
      </bottom>
      <diagonal/>
    </border>
    <border>
      <left style="thin">
        <color rgb="FF00A0B3"/>
      </left>
      <right/>
      <top style="thin">
        <color rgb="FF00A0B3"/>
      </top>
      <bottom/>
      <diagonal/>
    </border>
    <border>
      <left style="thin">
        <color rgb="FF00A0B3"/>
      </left>
      <right/>
      <top/>
      <bottom style="thin">
        <color rgb="FF00A0B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rgb="FF000000"/>
      </bottom>
      <diagonal/>
    </border>
    <border>
      <left style="medium">
        <color indexed="64"/>
      </left>
      <right/>
      <top/>
      <bottom style="thin">
        <color indexed="64"/>
      </bottom>
      <diagonal/>
    </border>
    <border>
      <left/>
      <right style="medium">
        <color indexed="64"/>
      </right>
      <top/>
      <bottom style="thin">
        <color indexed="64"/>
      </bottom>
      <diagonal/>
    </border>
  </borders>
  <cellStyleXfs count="162">
    <xf numFmtId="0" fontId="0" fillId="0" borderId="0"/>
    <xf numFmtId="0" fontId="21" fillId="2" borderId="0" applyNumberFormat="0" applyBorder="0" applyAlignment="0" applyProtection="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2" borderId="0" applyNumberFormat="0" applyBorder="0" applyAlignment="0" applyProtection="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2" fillId="2" borderId="0" applyNumberFormat="0" applyBorder="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2" fillId="2" borderId="0" applyNumberFormat="0" applyBorder="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164" fontId="10" fillId="13" borderId="0" applyNumberFormat="0" applyFont="0" applyBorder="0" applyAlignment="0">
      <alignment horizontal="right"/>
    </xf>
    <xf numFmtId="41" fontId="10" fillId="13" borderId="0" applyNumberFormat="0" applyFont="0" applyBorder="0" applyAlignment="0">
      <alignment horizontal="right"/>
    </xf>
    <xf numFmtId="41" fontId="46" fillId="13" borderId="0" applyNumberFormat="0" applyFont="0" applyBorder="0" applyAlignment="0">
      <alignment horizontal="right"/>
    </xf>
    <xf numFmtId="41" fontId="46" fillId="13" borderId="0" applyNumberFormat="0" applyFont="0" applyBorder="0" applyAlignment="0">
      <alignment horizontal="right"/>
    </xf>
    <xf numFmtId="0" fontId="24" fillId="8" borderId="1" applyNumberFormat="0" applyAlignment="0" applyProtection="0"/>
    <xf numFmtId="0" fontId="24" fillId="9" borderId="1" applyNumberFormat="0" applyAlignment="0" applyProtection="0"/>
    <xf numFmtId="0" fontId="25" fillId="26" borderId="2" applyNumberFormat="0" applyAlignment="0" applyProtection="0"/>
    <xf numFmtId="0" fontId="25" fillId="27" borderId="2" applyNumberFormat="0" applyAlignment="0" applyProtection="0"/>
    <xf numFmtId="43" fontId="5"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0" fontId="26" fillId="0" borderId="0" applyNumberFormat="0" applyFill="0" applyBorder="0" applyAlignment="0" applyProtection="0"/>
    <xf numFmtId="0" fontId="27" fillId="28" borderId="0" applyNumberFormat="0" applyBorder="0" applyAlignment="0" applyProtection="0"/>
    <xf numFmtId="0" fontId="27" fillId="29" borderId="0" applyNumberFormat="0" applyBorder="0" applyAlignment="0" applyProtection="0"/>
    <xf numFmtId="0" fontId="28" fillId="0" borderId="3" applyNumberFormat="0" applyFill="0" applyAlignment="0" applyProtection="0"/>
    <xf numFmtId="0" fontId="29" fillId="0" borderId="4" applyNumberFormat="0" applyFill="0" applyAlignment="0" applyProtection="0"/>
    <xf numFmtId="0" fontId="30" fillId="0" borderId="5" applyNumberFormat="0" applyFill="0" applyAlignment="0" applyProtection="0"/>
    <xf numFmtId="0" fontId="30" fillId="0" borderId="0" applyNumberFormat="0" applyFill="0" applyBorder="0" applyAlignment="0" applyProtection="0"/>
    <xf numFmtId="0" fontId="17" fillId="0" borderId="0" applyNumberFormat="0" applyFill="0" applyBorder="0" applyAlignment="0" applyProtection="0">
      <alignment vertical="top"/>
      <protection locked="0"/>
    </xf>
    <xf numFmtId="0" fontId="31" fillId="4" borderId="1" applyNumberFormat="0" applyAlignment="0" applyProtection="0"/>
    <xf numFmtId="0" fontId="31" fillId="5" borderId="1" applyNumberFormat="0" applyAlignment="0" applyProtection="0"/>
    <xf numFmtId="164" fontId="5" fillId="30" borderId="0" applyFont="0" applyBorder="0" applyAlignment="0">
      <alignment horizontal="right"/>
      <protection locked="0"/>
    </xf>
    <xf numFmtId="41" fontId="10" fillId="30" borderId="0" applyFont="0" applyBorder="0" applyAlignment="0">
      <alignment horizontal="right"/>
      <protection locked="0"/>
    </xf>
    <xf numFmtId="41" fontId="46" fillId="30" borderId="0" applyFont="0" applyBorder="0" applyAlignment="0">
      <alignment horizontal="right"/>
      <protection locked="0"/>
    </xf>
    <xf numFmtId="41" fontId="46" fillId="30" borderId="0" applyFont="0" applyBorder="0" applyAlignment="0">
      <alignment horizontal="right"/>
      <protection locked="0"/>
    </xf>
    <xf numFmtId="165" fontId="10" fillId="29" borderId="0" applyFont="0" applyBorder="0">
      <alignment horizontal="right"/>
      <protection locked="0"/>
    </xf>
    <xf numFmtId="165" fontId="46" fillId="29" borderId="0" applyFont="0" applyBorder="0">
      <alignment horizontal="right"/>
      <protection locked="0"/>
    </xf>
    <xf numFmtId="164" fontId="10" fillId="7" borderId="0" applyFont="0" applyBorder="0">
      <alignment horizontal="right"/>
      <protection locked="0"/>
    </xf>
    <xf numFmtId="41" fontId="10" fillId="7" borderId="0" applyFont="0" applyBorder="0">
      <alignment horizontal="right"/>
      <protection locked="0"/>
    </xf>
    <xf numFmtId="41" fontId="46" fillId="7" borderId="0" applyFont="0" applyBorder="0">
      <alignment horizontal="right"/>
      <protection locked="0"/>
    </xf>
    <xf numFmtId="41" fontId="46" fillId="7" borderId="0" applyFont="0" applyBorder="0">
      <alignment horizontal="right"/>
      <protection locked="0"/>
    </xf>
    <xf numFmtId="0" fontId="32" fillId="0" borderId="6" applyNumberFormat="0" applyFill="0" applyAlignment="0" applyProtection="0"/>
    <xf numFmtId="0" fontId="33" fillId="10" borderId="0" applyNumberFormat="0" applyBorder="0" applyAlignment="0" applyProtection="0"/>
    <xf numFmtId="0" fontId="33" fillId="11" borderId="0" applyNumberFormat="0" applyBorder="0" applyAlignment="0" applyProtection="0"/>
    <xf numFmtId="0" fontId="54" fillId="0" borderId="0"/>
    <xf numFmtId="0" fontId="45" fillId="0" borderId="0"/>
    <xf numFmtId="0" fontId="10" fillId="0" borderId="0"/>
    <xf numFmtId="0" fontId="46" fillId="0" borderId="0"/>
    <xf numFmtId="1" fontId="55" fillId="0" borderId="0"/>
    <xf numFmtId="0" fontId="5" fillId="9" borderId="0"/>
    <xf numFmtId="0" fontId="5" fillId="9" borderId="0"/>
    <xf numFmtId="0" fontId="5" fillId="9" borderId="0"/>
    <xf numFmtId="0" fontId="5" fillId="0" borderId="0"/>
    <xf numFmtId="0" fontId="5" fillId="9" borderId="0"/>
    <xf numFmtId="0" fontId="10" fillId="9" borderId="0"/>
    <xf numFmtId="0" fontId="5" fillId="9" borderId="0"/>
    <xf numFmtId="0" fontId="5" fillId="9" borderId="0"/>
    <xf numFmtId="0" fontId="46" fillId="9" borderId="0"/>
    <xf numFmtId="0" fontId="5" fillId="9" borderId="0"/>
    <xf numFmtId="0" fontId="10" fillId="6" borderId="7" applyNumberFormat="0" applyFont="0" applyAlignment="0" applyProtection="0"/>
    <xf numFmtId="0" fontId="46" fillId="7" borderId="7" applyNumberFormat="0" applyFont="0" applyAlignment="0" applyProtection="0"/>
    <xf numFmtId="0" fontId="34" fillId="8" borderId="8" applyNumberFormat="0" applyAlignment="0" applyProtection="0"/>
    <xf numFmtId="0" fontId="34" fillId="9" borderId="8" applyNumberFormat="0" applyAlignment="0" applyProtection="0"/>
    <xf numFmtId="9" fontId="5" fillId="0" borderId="0" applyFont="0" applyFill="0" applyBorder="0" applyAlignment="0" applyProtection="0"/>
    <xf numFmtId="0" fontId="5" fillId="0" borderId="0"/>
    <xf numFmtId="0" fontId="10" fillId="0" borderId="0"/>
    <xf numFmtId="0" fontId="46" fillId="0" borderId="0"/>
    <xf numFmtId="0" fontId="46" fillId="0" borderId="0"/>
    <xf numFmtId="0" fontId="56" fillId="32" borderId="38" applyNumberFormat="0" applyProtection="0"/>
    <xf numFmtId="0" fontId="57" fillId="0" borderId="38" applyNumberFormat="0" applyFill="0" applyProtection="0"/>
    <xf numFmtId="0" fontId="58" fillId="0" borderId="38" applyNumberFormat="0" applyFill="0" applyProtection="0"/>
    <xf numFmtId="0" fontId="35" fillId="0" borderId="0" applyNumberFormat="0" applyFill="0" applyBorder="0" applyAlignment="0" applyProtection="0"/>
    <xf numFmtId="0" fontId="36" fillId="0" borderId="9" applyNumberFormat="0" applyFill="0" applyAlignment="0" applyProtection="0"/>
    <xf numFmtId="0" fontId="37" fillId="0" borderId="0" applyNumberFormat="0" applyFill="0" applyBorder="0" applyAlignment="0" applyProtection="0"/>
    <xf numFmtId="43" fontId="10" fillId="0" borderId="0" applyFont="0" applyFill="0" applyBorder="0" applyAlignment="0" applyProtection="0"/>
    <xf numFmtId="9" fontId="10" fillId="0" borderId="0" applyFont="0" applyFill="0" applyBorder="0" applyAlignment="0" applyProtection="0"/>
    <xf numFmtId="0" fontId="10" fillId="0" borderId="0" applyNumberFormat="0" applyFill="0" applyBorder="0" applyAlignment="0" applyProtection="0"/>
    <xf numFmtId="43" fontId="10" fillId="0" borderId="0" applyFont="0" applyFill="0" applyBorder="0" applyAlignment="0" applyProtection="0"/>
    <xf numFmtId="0" fontId="10" fillId="0" borderId="0" applyNumberFormat="0" applyFill="0" applyBorder="0" applyAlignment="0" applyProtection="0"/>
    <xf numFmtId="0" fontId="85" fillId="0" borderId="0"/>
    <xf numFmtId="43" fontId="10" fillId="0" borderId="0" applyFont="0" applyFill="0" applyBorder="0" applyAlignment="0" applyProtection="0"/>
    <xf numFmtId="44" fontId="10" fillId="0" borderId="0" applyFont="0" applyFill="0" applyBorder="0" applyAlignment="0" applyProtection="0"/>
    <xf numFmtId="9" fontId="10" fillId="0" borderId="0" applyFont="0" applyFill="0" applyBorder="0" applyAlignment="0" applyProtection="0"/>
    <xf numFmtId="0" fontId="4" fillId="0" borderId="0"/>
    <xf numFmtId="0" fontId="67" fillId="0" borderId="0"/>
    <xf numFmtId="43" fontId="10" fillId="0" borderId="0" applyFont="0" applyFill="0" applyBorder="0" applyAlignment="0" applyProtection="0"/>
    <xf numFmtId="43" fontId="10" fillId="0" borderId="0" applyFont="0" applyFill="0" applyBorder="0" applyAlignment="0" applyProtection="0"/>
    <xf numFmtId="9" fontId="10" fillId="0" borderId="0" applyFont="0" applyFill="0" applyBorder="0" applyAlignment="0" applyProtection="0"/>
    <xf numFmtId="43" fontId="10" fillId="0" borderId="0" applyFont="0" applyFill="0" applyBorder="0" applyAlignment="0" applyProtection="0"/>
    <xf numFmtId="9" fontId="10"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88" fillId="0" borderId="0" applyFont="0" applyFill="0" applyBorder="0" applyAlignment="0" applyProtection="0"/>
    <xf numFmtId="0" fontId="5" fillId="0" borderId="0"/>
    <xf numFmtId="43" fontId="5" fillId="0" borderId="0" applyFont="0" applyFill="0" applyBorder="0" applyAlignment="0" applyProtection="0"/>
    <xf numFmtId="0" fontId="17" fillId="0" borderId="0" applyNumberFormat="0" applyFill="0" applyBorder="0" applyAlignment="0" applyProtection="0">
      <alignment vertical="top"/>
      <protection locked="0"/>
    </xf>
    <xf numFmtId="43" fontId="67" fillId="0" borderId="0" applyFont="0" applyFill="0" applyBorder="0" applyAlignment="0" applyProtection="0"/>
    <xf numFmtId="0" fontId="3" fillId="0" borderId="0"/>
    <xf numFmtId="0" fontId="5" fillId="0" borderId="0"/>
    <xf numFmtId="0" fontId="5" fillId="0" borderId="0"/>
    <xf numFmtId="43" fontId="5" fillId="0" borderId="0" applyFon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43" fontId="5" fillId="0" borderId="0" applyFont="0" applyFill="0" applyBorder="0" applyAlignment="0" applyProtection="0"/>
    <xf numFmtId="0" fontId="5" fillId="9" borderId="0"/>
    <xf numFmtId="43" fontId="5" fillId="0" borderId="0" applyFont="0" applyFill="0" applyBorder="0" applyAlignment="0" applyProtection="0"/>
    <xf numFmtId="43" fontId="5" fillId="0" borderId="0" applyFont="0" applyFill="0" applyBorder="0" applyAlignment="0" applyProtection="0"/>
    <xf numFmtId="0" fontId="91" fillId="0" borderId="0"/>
    <xf numFmtId="9" fontId="91" fillId="0" borderId="0" applyFont="0" applyFill="0" applyBorder="0" applyAlignment="0" applyProtection="0"/>
    <xf numFmtId="0" fontId="92" fillId="0" borderId="0"/>
    <xf numFmtId="0" fontId="2" fillId="0" borderId="0"/>
    <xf numFmtId="0" fontId="5" fillId="0" borderId="0"/>
    <xf numFmtId="0" fontId="42" fillId="0" borderId="0"/>
    <xf numFmtId="0" fontId="93" fillId="0" borderId="0"/>
    <xf numFmtId="0" fontId="1" fillId="0" borderId="0"/>
  </cellStyleXfs>
  <cellXfs count="552">
    <xf numFmtId="0" fontId="0" fillId="0" borderId="0" xfId="0"/>
    <xf numFmtId="0" fontId="6" fillId="9" borderId="0" xfId="95" applyFont="1"/>
    <xf numFmtId="0" fontId="5" fillId="9" borderId="0" xfId="95"/>
    <xf numFmtId="0" fontId="7" fillId="9" borderId="0" xfId="95" applyFont="1"/>
    <xf numFmtId="2" fontId="11" fillId="9" borderId="0" xfId="95" applyNumberFormat="1" applyFont="1" applyAlignment="1">
      <alignment horizontal="left"/>
    </xf>
    <xf numFmtId="0" fontId="12" fillId="9" borderId="0" xfId="95" applyFont="1" applyProtection="1">
      <protection locked="0"/>
    </xf>
    <xf numFmtId="0" fontId="11" fillId="9" borderId="0" xfId="95" applyFont="1"/>
    <xf numFmtId="0" fontId="15" fillId="9" borderId="0" xfId="93" applyFont="1"/>
    <xf numFmtId="0" fontId="16" fillId="9" borderId="0" xfId="93" applyFont="1" applyAlignment="1">
      <alignment vertical="center"/>
    </xf>
    <xf numFmtId="0" fontId="16" fillId="9" borderId="0" xfId="93" applyFont="1"/>
    <xf numFmtId="0" fontId="15" fillId="9" borderId="0" xfId="93" applyFont="1" applyAlignment="1">
      <alignment vertical="center"/>
    </xf>
    <xf numFmtId="0" fontId="8" fillId="9" borderId="0" xfId="93" applyFont="1" applyAlignment="1">
      <alignment vertical="center"/>
    </xf>
    <xf numFmtId="0" fontId="20" fillId="9" borderId="0" xfId="93" applyFont="1" applyAlignment="1">
      <alignment vertical="center"/>
    </xf>
    <xf numFmtId="0" fontId="15" fillId="0" borderId="0" xfId="93" applyFont="1" applyFill="1"/>
    <xf numFmtId="0" fontId="6" fillId="9" borderId="0" xfId="97" applyFont="1"/>
    <xf numFmtId="0" fontId="39" fillId="9" borderId="0" xfId="96" applyFont="1" applyFill="1"/>
    <xf numFmtId="0" fontId="5" fillId="9" borderId="0" xfId="97"/>
    <xf numFmtId="0" fontId="6" fillId="0" borderId="0" xfId="97" applyFont="1" applyFill="1"/>
    <xf numFmtId="167" fontId="7" fillId="9" borderId="0" xfId="97" applyNumberFormat="1" applyFont="1" applyAlignment="1">
      <alignment horizontal="left"/>
    </xf>
    <xf numFmtId="49" fontId="10" fillId="9" borderId="0" xfId="97" applyNumberFormat="1" applyFont="1"/>
    <xf numFmtId="2" fontId="10" fillId="9" borderId="0" xfId="97" applyNumberFormat="1" applyFont="1"/>
    <xf numFmtId="164" fontId="10" fillId="9" borderId="0" xfId="97" applyNumberFormat="1" applyFont="1" applyAlignment="1">
      <alignment horizontal="center"/>
    </xf>
    <xf numFmtId="164" fontId="10" fillId="9" borderId="0" xfId="97" applyNumberFormat="1" applyFont="1"/>
    <xf numFmtId="0" fontId="10" fillId="9" borderId="0" xfId="97" applyFont="1"/>
    <xf numFmtId="0" fontId="7" fillId="9" borderId="0" xfId="97" applyFont="1"/>
    <xf numFmtId="0" fontId="43" fillId="9" borderId="0" xfId="97" applyFont="1"/>
    <xf numFmtId="0" fontId="8" fillId="9" borderId="0" xfId="97" applyFont="1"/>
    <xf numFmtId="39" fontId="10" fillId="9" borderId="0" xfId="97" applyNumberFormat="1" applyFont="1"/>
    <xf numFmtId="0" fontId="5" fillId="9" borderId="0" xfId="100"/>
    <xf numFmtId="0" fontId="6" fillId="9" borderId="0" xfId="100" applyFont="1"/>
    <xf numFmtId="49" fontId="10" fillId="9" borderId="0" xfId="100" applyNumberFormat="1" applyFont="1"/>
    <xf numFmtId="164" fontId="10" fillId="9" borderId="0" xfId="100" applyNumberFormat="1" applyFont="1"/>
    <xf numFmtId="167" fontId="8" fillId="9" borderId="0" xfId="100" applyNumberFormat="1" applyFont="1" applyAlignment="1">
      <alignment horizontal="left"/>
    </xf>
    <xf numFmtId="49" fontId="7" fillId="13" borderId="10" xfId="100" applyNumberFormat="1" applyFont="1" applyFill="1" applyBorder="1" applyAlignment="1">
      <alignment horizontal="right"/>
    </xf>
    <xf numFmtId="168" fontId="14" fillId="31" borderId="0" xfId="0" applyNumberFormat="1" applyFont="1" applyFill="1" applyAlignment="1">
      <alignment horizontal="left" vertical="center" wrapText="1"/>
    </xf>
    <xf numFmtId="167" fontId="10" fillId="13" borderId="10" xfId="102" applyNumberFormat="1" applyFont="1" applyFill="1" applyBorder="1" applyAlignment="1">
      <alignment horizontal="right"/>
    </xf>
    <xf numFmtId="0" fontId="40" fillId="13" borderId="11" xfId="100" applyFont="1" applyFill="1" applyBorder="1" applyAlignment="1">
      <alignment horizontal="right"/>
    </xf>
    <xf numFmtId="167" fontId="7" fillId="13" borderId="10" xfId="102" applyNumberFormat="1" applyFont="1" applyFill="1" applyBorder="1" applyAlignment="1">
      <alignment horizontal="right"/>
    </xf>
    <xf numFmtId="0" fontId="10" fillId="33" borderId="0" xfId="97" applyFont="1" applyFill="1"/>
    <xf numFmtId="0" fontId="10" fillId="33" borderId="0" xfId="0" applyFont="1" applyFill="1"/>
    <xf numFmtId="43" fontId="7" fillId="13" borderId="10" xfId="59" applyFont="1" applyFill="1" applyBorder="1" applyAlignment="1">
      <alignment horizontal="right"/>
    </xf>
    <xf numFmtId="0" fontId="59" fillId="9" borderId="0" xfId="95" applyFont="1"/>
    <xf numFmtId="0" fontId="44" fillId="34" borderId="0" xfId="0" applyFont="1" applyFill="1"/>
    <xf numFmtId="0" fontId="5" fillId="9" borderId="0" xfId="93"/>
    <xf numFmtId="0" fontId="10" fillId="9" borderId="0" xfId="95" applyFont="1"/>
    <xf numFmtId="0" fontId="47" fillId="35" borderId="0" xfId="97" applyFont="1" applyFill="1"/>
    <xf numFmtId="0" fontId="48" fillId="35" borderId="0" xfId="97" applyFont="1" applyFill="1"/>
    <xf numFmtId="14" fontId="47" fillId="35" borderId="0" xfId="97" applyNumberFormat="1" applyFont="1" applyFill="1"/>
    <xf numFmtId="14" fontId="47" fillId="35" borderId="0" xfId="97" applyNumberFormat="1" applyFont="1" applyFill="1" applyAlignment="1">
      <alignment horizontal="left"/>
    </xf>
    <xf numFmtId="167" fontId="10" fillId="7" borderId="10" xfId="97" applyNumberFormat="1" applyFont="1" applyFill="1" applyBorder="1" applyAlignment="1">
      <alignment horizontal="left"/>
    </xf>
    <xf numFmtId="168" fontId="49" fillId="31" borderId="0" xfId="0" applyNumberFormat="1" applyFont="1" applyFill="1" applyAlignment="1">
      <alignment horizontal="left" vertical="center" wrapText="1"/>
    </xf>
    <xf numFmtId="14" fontId="47" fillId="35" borderId="0" xfId="97" applyNumberFormat="1" applyFont="1" applyFill="1" applyAlignment="1">
      <alignment vertical="center"/>
    </xf>
    <xf numFmtId="14" fontId="47" fillId="35" borderId="0" xfId="97" applyNumberFormat="1" applyFont="1" applyFill="1" applyAlignment="1">
      <alignment horizontal="left" vertical="center"/>
    </xf>
    <xf numFmtId="0" fontId="10" fillId="33" borderId="0" xfId="99" applyFont="1" applyFill="1" applyAlignment="1">
      <alignment vertical="center"/>
    </xf>
    <xf numFmtId="0" fontId="10" fillId="36" borderId="12" xfId="97" applyFont="1" applyFill="1" applyBorder="1"/>
    <xf numFmtId="0" fontId="14" fillId="36" borderId="0" xfId="97" applyFont="1" applyFill="1"/>
    <xf numFmtId="0" fontId="14" fillId="36" borderId="0" xfId="97" applyFont="1" applyFill="1" applyAlignment="1">
      <alignment horizontal="right" indent="1"/>
    </xf>
    <xf numFmtId="0" fontId="10" fillId="36" borderId="13" xfId="97" applyFont="1" applyFill="1" applyBorder="1"/>
    <xf numFmtId="0" fontId="10" fillId="36" borderId="14" xfId="97" applyFont="1" applyFill="1" applyBorder="1"/>
    <xf numFmtId="0" fontId="14" fillId="36" borderId="15" xfId="97" applyFont="1" applyFill="1" applyBorder="1" applyProtection="1">
      <protection locked="0"/>
    </xf>
    <xf numFmtId="0" fontId="10" fillId="36" borderId="15" xfId="97" applyFont="1" applyFill="1" applyBorder="1" applyProtection="1">
      <protection locked="0"/>
    </xf>
    <xf numFmtId="0" fontId="10" fillId="36" borderId="15" xfId="97" applyFont="1" applyFill="1" applyBorder="1"/>
    <xf numFmtId="0" fontId="10" fillId="36" borderId="16" xfId="97" applyFont="1" applyFill="1" applyBorder="1"/>
    <xf numFmtId="0" fontId="10" fillId="36" borderId="0" xfId="97" applyFont="1" applyFill="1"/>
    <xf numFmtId="0" fontId="60" fillId="36" borderId="17" xfId="93" applyFont="1" applyFill="1" applyBorder="1"/>
    <xf numFmtId="0" fontId="60" fillId="36" borderId="18" xfId="93" applyFont="1" applyFill="1" applyBorder="1"/>
    <xf numFmtId="0" fontId="60" fillId="36" borderId="0" xfId="93" applyFont="1" applyFill="1" applyAlignment="1">
      <alignment horizontal="center" vertical="center"/>
    </xf>
    <xf numFmtId="0" fontId="61" fillId="36" borderId="0" xfId="93" applyFont="1" applyFill="1" applyAlignment="1">
      <alignment horizontal="center" vertical="center"/>
    </xf>
    <xf numFmtId="0" fontId="60" fillId="36" borderId="19" xfId="93" applyFont="1" applyFill="1" applyBorder="1" applyAlignment="1">
      <alignment vertical="center"/>
    </xf>
    <xf numFmtId="0" fontId="60" fillId="36" borderId="0" xfId="93" applyFont="1" applyFill="1"/>
    <xf numFmtId="0" fontId="62" fillId="36" borderId="0" xfId="93" applyFont="1" applyFill="1"/>
    <xf numFmtId="0" fontId="63" fillId="36" borderId="0" xfId="72" applyFont="1" applyFill="1" applyBorder="1" applyAlignment="1" applyProtection="1"/>
    <xf numFmtId="0" fontId="60" fillId="36" borderId="20" xfId="93" applyFont="1" applyFill="1" applyBorder="1"/>
    <xf numFmtId="0" fontId="60" fillId="36" borderId="21" xfId="93" applyFont="1" applyFill="1" applyBorder="1"/>
    <xf numFmtId="0" fontId="18" fillId="37" borderId="20" xfId="93" applyFont="1" applyFill="1" applyBorder="1" applyAlignment="1">
      <alignment vertical="center"/>
    </xf>
    <xf numFmtId="0" fontId="7" fillId="37" borderId="17" xfId="93" applyFont="1" applyFill="1" applyBorder="1" applyAlignment="1">
      <alignment vertical="center"/>
    </xf>
    <xf numFmtId="0" fontId="7" fillId="37" borderId="18" xfId="93" applyFont="1" applyFill="1" applyBorder="1" applyAlignment="1">
      <alignment vertical="center"/>
    </xf>
    <xf numFmtId="0" fontId="18" fillId="37" borderId="22" xfId="93" applyFont="1" applyFill="1" applyBorder="1" applyAlignment="1">
      <alignment vertical="center"/>
    </xf>
    <xf numFmtId="0" fontId="7" fillId="37" borderId="0" xfId="93" applyFont="1" applyFill="1" applyAlignment="1">
      <alignment vertical="center"/>
    </xf>
    <xf numFmtId="0" fontId="18" fillId="37" borderId="15" xfId="93" applyFont="1" applyFill="1" applyBorder="1" applyAlignment="1">
      <alignment vertical="center"/>
    </xf>
    <xf numFmtId="0" fontId="15" fillId="37" borderId="0" xfId="93" applyFont="1" applyFill="1" applyAlignment="1">
      <alignment vertical="center"/>
    </xf>
    <xf numFmtId="0" fontId="18" fillId="37" borderId="0" xfId="93" applyFont="1" applyFill="1" applyAlignment="1">
      <alignment vertical="center"/>
    </xf>
    <xf numFmtId="0" fontId="15" fillId="37" borderId="23" xfId="93" applyFont="1" applyFill="1" applyBorder="1"/>
    <xf numFmtId="0" fontId="7" fillId="37" borderId="13" xfId="93" applyFont="1" applyFill="1" applyBorder="1" applyAlignment="1">
      <alignment vertical="center"/>
    </xf>
    <xf numFmtId="0" fontId="15" fillId="37" borderId="13" xfId="93" applyFont="1" applyFill="1" applyBorder="1"/>
    <xf numFmtId="0" fontId="15" fillId="37" borderId="16" xfId="93" applyFont="1" applyFill="1" applyBorder="1"/>
    <xf numFmtId="168" fontId="14" fillId="36" borderId="10" xfId="97" quotePrefix="1" applyNumberFormat="1" applyFont="1" applyFill="1" applyBorder="1" applyAlignment="1">
      <alignment vertical="center" wrapText="1"/>
    </xf>
    <xf numFmtId="168" fontId="40" fillId="36" borderId="10" xfId="97" quotePrefix="1" applyNumberFormat="1" applyFont="1" applyFill="1" applyBorder="1" applyAlignment="1">
      <alignment horizontal="center" vertical="center" wrapText="1"/>
    </xf>
    <xf numFmtId="49" fontId="40" fillId="36" borderId="10" xfId="97" applyNumberFormat="1" applyFont="1" applyFill="1" applyBorder="1" applyAlignment="1">
      <alignment horizontal="center" vertical="center" wrapText="1"/>
    </xf>
    <xf numFmtId="0" fontId="64" fillId="7" borderId="24" xfId="97" applyFont="1" applyFill="1" applyBorder="1" applyAlignment="1" applyProtection="1">
      <alignment horizontal="left"/>
      <protection locked="0"/>
    </xf>
    <xf numFmtId="0" fontId="64" fillId="7" borderId="25" xfId="97" applyFont="1" applyFill="1" applyBorder="1" applyAlignment="1">
      <alignment horizontal="center"/>
    </xf>
    <xf numFmtId="167" fontId="64" fillId="7" borderId="25" xfId="97" applyNumberFormat="1" applyFont="1" applyFill="1" applyBorder="1" applyAlignment="1">
      <alignment horizontal="center"/>
    </xf>
    <xf numFmtId="167" fontId="64" fillId="7" borderId="10" xfId="97" applyNumberFormat="1" applyFont="1" applyFill="1" applyBorder="1" applyAlignment="1">
      <alignment horizontal="center"/>
    </xf>
    <xf numFmtId="49" fontId="40" fillId="36" borderId="26" xfId="97" applyNumberFormat="1" applyFont="1" applyFill="1" applyBorder="1" applyAlignment="1">
      <alignment horizontal="center" vertical="center" wrapText="1"/>
    </xf>
    <xf numFmtId="2" fontId="40" fillId="36" borderId="10" xfId="97" applyNumberFormat="1" applyFont="1" applyFill="1" applyBorder="1" applyAlignment="1">
      <alignment horizontal="center" vertical="center" wrapText="1"/>
    </xf>
    <xf numFmtId="0" fontId="14" fillId="36" borderId="10" xfId="97" applyFont="1" applyFill="1" applyBorder="1"/>
    <xf numFmtId="2" fontId="14" fillId="36" borderId="10" xfId="59" applyNumberFormat="1" applyFont="1" applyFill="1" applyBorder="1" applyAlignment="1">
      <alignment horizontal="center"/>
    </xf>
    <xf numFmtId="167" fontId="14" fillId="36" borderId="10" xfId="97" applyNumberFormat="1" applyFont="1" applyFill="1" applyBorder="1" applyAlignment="1">
      <alignment horizontal="left"/>
    </xf>
    <xf numFmtId="168" fontId="14" fillId="36" borderId="10" xfId="97" quotePrefix="1" applyNumberFormat="1" applyFont="1" applyFill="1" applyBorder="1" applyAlignment="1">
      <alignment horizontal="right" vertical="center" wrapText="1"/>
    </xf>
    <xf numFmtId="49" fontId="40" fillId="36" borderId="11" xfId="97" applyNumberFormat="1" applyFont="1" applyFill="1" applyBorder="1" applyAlignment="1">
      <alignment horizontal="center" vertical="center" wrapText="1"/>
    </xf>
    <xf numFmtId="49" fontId="40" fillId="36" borderId="27" xfId="97" applyNumberFormat="1" applyFont="1" applyFill="1" applyBorder="1" applyAlignment="1">
      <alignment horizontal="center" vertical="center" wrapText="1"/>
    </xf>
    <xf numFmtId="49" fontId="40" fillId="36" borderId="10" xfId="100" applyNumberFormat="1" applyFont="1" applyFill="1" applyBorder="1" applyAlignment="1">
      <alignment horizontal="center" vertical="center" wrapText="1"/>
    </xf>
    <xf numFmtId="164" fontId="40" fillId="36" borderId="10" xfId="100" applyNumberFormat="1" applyFont="1" applyFill="1" applyBorder="1" applyAlignment="1">
      <alignment horizontal="right" vertical="center" wrapText="1"/>
    </xf>
    <xf numFmtId="49" fontId="40" fillId="36" borderId="10" xfId="100" applyNumberFormat="1" applyFont="1" applyFill="1" applyBorder="1" applyAlignment="1">
      <alignment horizontal="center"/>
    </xf>
    <xf numFmtId="167" fontId="14" fillId="36" borderId="28" xfId="59" applyNumberFormat="1" applyFont="1" applyFill="1" applyBorder="1" applyAlignment="1">
      <alignment horizontal="right" vertical="center"/>
    </xf>
    <xf numFmtId="10" fontId="64" fillId="7" borderId="10" xfId="100" applyNumberFormat="1" applyFont="1" applyFill="1" applyBorder="1" applyAlignment="1">
      <alignment horizontal="right"/>
    </xf>
    <xf numFmtId="49" fontId="40" fillId="36" borderId="10" xfId="100" applyNumberFormat="1" applyFont="1" applyFill="1" applyBorder="1" applyAlignment="1">
      <alignment horizontal="right" vertical="center" wrapText="1"/>
    </xf>
    <xf numFmtId="49" fontId="40" fillId="36" borderId="28" xfId="100" applyNumberFormat="1" applyFont="1" applyFill="1" applyBorder="1" applyAlignment="1">
      <alignment horizontal="center"/>
    </xf>
    <xf numFmtId="168" fontId="40" fillId="36" borderId="10" xfId="98" quotePrefix="1" applyNumberFormat="1" applyFont="1" applyFill="1" applyBorder="1" applyAlignment="1">
      <alignment horizontal="center" vertical="center" wrapText="1"/>
    </xf>
    <xf numFmtId="2" fontId="40" fillId="36" borderId="29" xfId="98" applyNumberFormat="1" applyFont="1" applyFill="1" applyBorder="1" applyAlignment="1">
      <alignment horizontal="center" vertical="center" wrapText="1"/>
    </xf>
    <xf numFmtId="164" fontId="40" fillId="36" borderId="10" xfId="100" applyNumberFormat="1" applyFont="1" applyFill="1" applyBorder="1" applyAlignment="1">
      <alignment horizontal="center" vertical="center" wrapText="1"/>
    </xf>
    <xf numFmtId="49" fontId="14" fillId="36" borderId="28" xfId="100" applyNumberFormat="1" applyFont="1" applyFill="1" applyBorder="1" applyAlignment="1">
      <alignment horizontal="center"/>
    </xf>
    <xf numFmtId="2" fontId="14" fillId="36" borderId="10" xfId="59" applyNumberFormat="1" applyFont="1" applyFill="1" applyBorder="1" applyAlignment="1">
      <alignment horizontal="center" wrapText="1"/>
    </xf>
    <xf numFmtId="168" fontId="40" fillId="36" borderId="10" xfId="102" applyNumberFormat="1" applyFont="1" applyFill="1" applyBorder="1" applyAlignment="1">
      <alignment horizontal="center" vertical="center" wrapText="1"/>
    </xf>
    <xf numFmtId="49" fontId="40" fillId="36" borderId="10" xfId="102" applyNumberFormat="1" applyFont="1" applyFill="1" applyBorder="1" applyAlignment="1">
      <alignment horizontal="center" vertical="center" wrapText="1"/>
    </xf>
    <xf numFmtId="167" fontId="9" fillId="36" borderId="10" xfId="102" applyNumberFormat="1" applyFont="1" applyFill="1" applyBorder="1" applyAlignment="1">
      <alignment horizontal="left"/>
    </xf>
    <xf numFmtId="167" fontId="14" fillId="36" borderId="28" xfId="59" applyNumberFormat="1" applyFont="1" applyFill="1" applyBorder="1" applyAlignment="1">
      <alignment horizontal="center" vertical="center"/>
    </xf>
    <xf numFmtId="49" fontId="40" fillId="36" borderId="30" xfId="102" applyNumberFormat="1" applyFont="1" applyFill="1" applyBorder="1" applyAlignment="1">
      <alignment horizontal="center" vertical="center" wrapText="1"/>
    </xf>
    <xf numFmtId="49" fontId="40" fillId="36" borderId="0" xfId="102" applyNumberFormat="1" applyFont="1" applyFill="1" applyAlignment="1">
      <alignment horizontal="center" vertical="center" wrapText="1"/>
    </xf>
    <xf numFmtId="167" fontId="65" fillId="36" borderId="10" xfId="102" applyNumberFormat="1" applyFont="1" applyFill="1" applyBorder="1" applyAlignment="1">
      <alignment horizontal="left"/>
    </xf>
    <xf numFmtId="49" fontId="40" fillId="36" borderId="10" xfId="102" applyNumberFormat="1" applyFont="1" applyFill="1" applyBorder="1" applyAlignment="1">
      <alignment horizontal="left" vertical="center" wrapText="1"/>
    </xf>
    <xf numFmtId="14" fontId="64" fillId="7" borderId="25" xfId="97" applyNumberFormat="1" applyFont="1" applyFill="1" applyBorder="1" applyAlignment="1">
      <alignment horizontal="center"/>
    </xf>
    <xf numFmtId="49" fontId="7" fillId="38" borderId="27" xfId="100" applyNumberFormat="1" applyFont="1" applyFill="1" applyBorder="1" applyAlignment="1">
      <alignment horizontal="center" vertical="center" wrapText="1"/>
    </xf>
    <xf numFmtId="49" fontId="7" fillId="38" borderId="11" xfId="100" applyNumberFormat="1" applyFont="1" applyFill="1" applyBorder="1" applyAlignment="1">
      <alignment horizontal="left" vertical="center" wrapText="1"/>
    </xf>
    <xf numFmtId="168" fontId="50" fillId="38" borderId="11" xfId="97" quotePrefix="1" applyNumberFormat="1" applyFont="1" applyFill="1" applyBorder="1" applyAlignment="1">
      <alignment horizontal="left" vertical="center" wrapText="1"/>
    </xf>
    <xf numFmtId="0" fontId="48" fillId="38" borderId="27" xfId="97" applyFont="1" applyFill="1" applyBorder="1"/>
    <xf numFmtId="0" fontId="48" fillId="38" borderId="25" xfId="97" applyFont="1" applyFill="1" applyBorder="1"/>
    <xf numFmtId="168" fontId="14" fillId="36" borderId="10" xfId="97" quotePrefix="1" applyNumberFormat="1" applyFont="1" applyFill="1" applyBorder="1" applyAlignment="1">
      <alignment horizontal="left" vertical="center" wrapText="1" indent="1"/>
    </xf>
    <xf numFmtId="167" fontId="10" fillId="38" borderId="11" xfId="97" applyNumberFormat="1" applyFont="1" applyFill="1" applyBorder="1" applyAlignment="1">
      <alignment horizontal="left"/>
    </xf>
    <xf numFmtId="0" fontId="7" fillId="38" borderId="27" xfId="97" applyFont="1" applyFill="1" applyBorder="1"/>
    <xf numFmtId="2" fontId="10" fillId="38" borderId="27" xfId="59" applyNumberFormat="1" applyFont="1" applyFill="1" applyBorder="1" applyAlignment="1">
      <alignment horizontal="center"/>
    </xf>
    <xf numFmtId="2" fontId="10" fillId="38" borderId="25" xfId="59" applyNumberFormat="1" applyFont="1" applyFill="1" applyBorder="1" applyAlignment="1">
      <alignment horizontal="center"/>
    </xf>
    <xf numFmtId="49" fontId="14" fillId="36" borderId="10" xfId="97" applyNumberFormat="1" applyFont="1" applyFill="1" applyBorder="1" applyAlignment="1">
      <alignment horizontal="left" indent="1"/>
    </xf>
    <xf numFmtId="49" fontId="14" fillId="31" borderId="10" xfId="97" applyNumberFormat="1" applyFont="1" applyFill="1" applyBorder="1" applyAlignment="1">
      <alignment horizontal="left" indent="1"/>
    </xf>
    <xf numFmtId="49" fontId="14" fillId="36" borderId="10" xfId="97" applyNumberFormat="1" applyFont="1" applyFill="1" applyBorder="1" applyAlignment="1">
      <alignment horizontal="left" wrapText="1" indent="1"/>
    </xf>
    <xf numFmtId="49" fontId="14" fillId="36" borderId="10" xfId="101" applyNumberFormat="1" applyFont="1" applyFill="1" applyBorder="1" applyAlignment="1">
      <alignment horizontal="left" vertical="center" wrapText="1" indent="1"/>
    </xf>
    <xf numFmtId="0" fontId="64" fillId="7" borderId="10" xfId="100" applyFont="1" applyFill="1" applyBorder="1" applyAlignment="1">
      <alignment horizontal="left" indent="1"/>
    </xf>
    <xf numFmtId="41" fontId="66" fillId="38" borderId="27" xfId="98" applyNumberFormat="1" applyFont="1" applyFill="1" applyBorder="1"/>
    <xf numFmtId="167" fontId="67" fillId="38" borderId="27" xfId="62" applyNumberFormat="1" applyFont="1" applyFill="1" applyBorder="1" applyAlignment="1">
      <alignment horizontal="center" vertical="center"/>
    </xf>
    <xf numFmtId="167" fontId="67" fillId="38" borderId="25" xfId="62" applyNumberFormat="1" applyFont="1" applyFill="1" applyBorder="1" applyAlignment="1">
      <alignment horizontal="center" vertical="center"/>
    </xf>
    <xf numFmtId="41" fontId="14" fillId="31" borderId="10" xfId="98" applyNumberFormat="1" applyFont="1" applyFill="1" applyBorder="1" applyAlignment="1">
      <alignment horizontal="left" indent="1"/>
    </xf>
    <xf numFmtId="169" fontId="10" fillId="7" borderId="10" xfId="100" applyNumberFormat="1" applyFont="1" applyFill="1" applyBorder="1" applyAlignment="1">
      <alignment horizontal="left" indent="1"/>
    </xf>
    <xf numFmtId="168" fontId="14" fillId="36" borderId="10" xfId="0" applyNumberFormat="1" applyFont="1" applyFill="1" applyBorder="1" applyAlignment="1">
      <alignment horizontal="left" vertical="center" wrapText="1" indent="1"/>
    </xf>
    <xf numFmtId="49" fontId="40" fillId="36" borderId="10" xfId="102" applyNumberFormat="1" applyFont="1" applyFill="1" applyBorder="1" applyAlignment="1">
      <alignment horizontal="left" vertical="center" wrapText="1" indent="1"/>
    </xf>
    <xf numFmtId="49" fontId="14" fillId="36" borderId="10" xfId="102" applyNumberFormat="1" applyFont="1" applyFill="1" applyBorder="1" applyAlignment="1">
      <alignment horizontal="left" vertical="center" wrapText="1" indent="1"/>
    </xf>
    <xf numFmtId="49" fontId="14" fillId="36" borderId="10" xfId="100" applyNumberFormat="1" applyFont="1" applyFill="1" applyBorder="1" applyAlignment="1">
      <alignment horizontal="left" vertical="center" wrapText="1" indent="1"/>
    </xf>
    <xf numFmtId="49" fontId="7" fillId="38" borderId="11" xfId="102" applyNumberFormat="1" applyFont="1" applyFill="1" applyBorder="1" applyAlignment="1">
      <alignment horizontal="left" vertical="center" wrapText="1"/>
    </xf>
    <xf numFmtId="168" fontId="10" fillId="38" borderId="25" xfId="0" applyNumberFormat="1" applyFont="1" applyFill="1" applyBorder="1" applyAlignment="1">
      <alignment horizontal="left" vertical="center" wrapText="1" indent="1"/>
    </xf>
    <xf numFmtId="167" fontId="67" fillId="38" borderId="11" xfId="98" applyNumberFormat="1" applyFont="1" applyFill="1" applyBorder="1" applyAlignment="1">
      <alignment horizontal="left" indent="1"/>
    </xf>
    <xf numFmtId="0" fontId="64" fillId="7" borderId="10" xfId="59" applyNumberFormat="1" applyFont="1" applyFill="1" applyBorder="1" applyAlignment="1">
      <alignment horizontal="left" indent="1"/>
    </xf>
    <xf numFmtId="0" fontId="14" fillId="39" borderId="10" xfId="98" applyFont="1" applyFill="1" applyBorder="1" applyAlignment="1">
      <alignment horizontal="left" indent="1"/>
    </xf>
    <xf numFmtId="167" fontId="10" fillId="38" borderId="11" xfId="97" applyNumberFormat="1" applyFont="1" applyFill="1" applyBorder="1" applyAlignment="1">
      <alignment horizontal="left" indent="1"/>
    </xf>
    <xf numFmtId="0" fontId="65" fillId="36" borderId="31" xfId="97" applyFont="1" applyFill="1" applyBorder="1" applyAlignment="1">
      <alignment horizontal="left" indent="1"/>
    </xf>
    <xf numFmtId="0" fontId="68" fillId="36" borderId="22" xfId="97" applyFont="1" applyFill="1" applyBorder="1" applyAlignment="1">
      <alignment horizontal="left" indent="1"/>
    </xf>
    <xf numFmtId="0" fontId="65" fillId="36" borderId="22" xfId="97" applyFont="1" applyFill="1" applyBorder="1" applyAlignment="1">
      <alignment horizontal="left" indent="1"/>
    </xf>
    <xf numFmtId="0" fontId="65" fillId="36" borderId="23" xfId="97" applyFont="1" applyFill="1" applyBorder="1" applyAlignment="1">
      <alignment horizontal="left" indent="1"/>
    </xf>
    <xf numFmtId="0" fontId="69" fillId="36" borderId="25" xfId="95" applyFont="1" applyFill="1" applyBorder="1"/>
    <xf numFmtId="0" fontId="13" fillId="9" borderId="0" xfId="95" applyFont="1"/>
    <xf numFmtId="164" fontId="7" fillId="7" borderId="0" xfId="75" applyFont="1" applyFill="1" applyBorder="1" applyAlignment="1">
      <protection locked="0"/>
    </xf>
    <xf numFmtId="164" fontId="7" fillId="7" borderId="15" xfId="75" applyFont="1" applyFill="1" applyBorder="1" applyAlignment="1">
      <protection locked="0"/>
    </xf>
    <xf numFmtId="164" fontId="7" fillId="13" borderId="13" xfId="51" applyFont="1" applyBorder="1" applyAlignment="1"/>
    <xf numFmtId="164" fontId="7" fillId="13" borderId="16" xfId="51" applyFont="1" applyBorder="1" applyAlignment="1"/>
    <xf numFmtId="164" fontId="7" fillId="7" borderId="22" xfId="75" applyFont="1" applyFill="1" applyBorder="1" applyAlignment="1">
      <alignment horizontal="left" indent="1"/>
      <protection locked="0"/>
    </xf>
    <xf numFmtId="164" fontId="7" fillId="36" borderId="0" xfId="75" applyFont="1" applyFill="1" applyBorder="1" applyAlignment="1">
      <protection locked="0"/>
    </xf>
    <xf numFmtId="164" fontId="7" fillId="36" borderId="15" xfId="75" applyFont="1" applyFill="1" applyBorder="1" applyAlignment="1">
      <protection locked="0"/>
    </xf>
    <xf numFmtId="164" fontId="68" fillId="36" borderId="22" xfId="75" applyFont="1" applyFill="1" applyBorder="1" applyAlignment="1">
      <alignment horizontal="left" indent="1"/>
      <protection locked="0"/>
    </xf>
    <xf numFmtId="164" fontId="7" fillId="13" borderId="23" xfId="51" applyFont="1" applyBorder="1" applyAlignment="1">
      <alignment horizontal="left" indent="1"/>
    </xf>
    <xf numFmtId="0" fontId="70" fillId="36" borderId="22" xfId="97" applyFont="1" applyFill="1" applyBorder="1" applyAlignment="1">
      <alignment horizontal="left" indent="1"/>
    </xf>
    <xf numFmtId="0" fontId="69" fillId="36" borderId="11" xfId="95" applyFont="1" applyFill="1" applyBorder="1" applyAlignment="1">
      <alignment horizontal="left" indent="1"/>
    </xf>
    <xf numFmtId="0" fontId="13" fillId="9" borderId="0" xfId="95" applyFont="1" applyAlignment="1">
      <alignment horizontal="left" indent="1"/>
    </xf>
    <xf numFmtId="0" fontId="5" fillId="9" borderId="0" xfId="95" applyAlignment="1">
      <alignment horizontal="left" indent="1"/>
    </xf>
    <xf numFmtId="1" fontId="55" fillId="0" borderId="0" xfId="92"/>
    <xf numFmtId="14" fontId="55" fillId="0" borderId="0" xfId="92" applyNumberFormat="1" applyAlignment="1">
      <alignment vertical="top"/>
    </xf>
    <xf numFmtId="1" fontId="55" fillId="0" borderId="0" xfId="92" applyAlignment="1">
      <alignment horizontal="center" vertical="top"/>
    </xf>
    <xf numFmtId="1" fontId="55" fillId="0" borderId="0" xfId="92" applyAlignment="1">
      <alignment vertical="top"/>
    </xf>
    <xf numFmtId="1" fontId="55" fillId="0" borderId="0" xfId="92" applyAlignment="1">
      <alignment vertical="top" wrapText="1"/>
    </xf>
    <xf numFmtId="1" fontId="10" fillId="0" borderId="0" xfId="92" applyFont="1" applyAlignment="1">
      <alignment vertical="top"/>
    </xf>
    <xf numFmtId="1" fontId="10" fillId="0" borderId="0" xfId="92" applyFont="1" applyAlignment="1">
      <alignment vertical="top" wrapText="1"/>
    </xf>
    <xf numFmtId="1" fontId="55" fillId="0" borderId="0" xfId="92" applyAlignment="1">
      <alignment horizontal="center"/>
    </xf>
    <xf numFmtId="49" fontId="10" fillId="0" borderId="0" xfId="92" applyNumberFormat="1" applyFont="1" applyAlignment="1">
      <alignment vertical="top"/>
    </xf>
    <xf numFmtId="49" fontId="10" fillId="0" borderId="0" xfId="92" applyNumberFormat="1" applyFont="1" applyAlignment="1">
      <alignment horizontal="left" vertical="top"/>
    </xf>
    <xf numFmtId="171" fontId="64" fillId="7" borderId="10" xfId="102" applyNumberFormat="1" applyFont="1" applyFill="1" applyBorder="1" applyAlignment="1">
      <alignment horizontal="right"/>
    </xf>
    <xf numFmtId="169" fontId="10" fillId="35" borderId="10" xfId="100" applyNumberFormat="1" applyFont="1" applyFill="1" applyBorder="1" applyAlignment="1">
      <alignment horizontal="left"/>
    </xf>
    <xf numFmtId="1" fontId="55" fillId="33" borderId="0" xfId="92" applyFill="1"/>
    <xf numFmtId="1" fontId="71" fillId="33" borderId="0" xfId="92" applyFont="1" applyFill="1" applyAlignment="1">
      <alignment horizontal="center" vertical="center" wrapText="1"/>
    </xf>
    <xf numFmtId="1" fontId="55" fillId="33" borderId="0" xfId="92" applyFill="1" applyAlignment="1">
      <alignment horizontal="center" vertical="center"/>
    </xf>
    <xf numFmtId="1" fontId="55" fillId="33" borderId="0" xfId="92" applyFill="1" applyAlignment="1">
      <alignment vertical="top"/>
    </xf>
    <xf numFmtId="1" fontId="55" fillId="33" borderId="0" xfId="92" applyFill="1" applyAlignment="1">
      <alignment vertical="top" wrapText="1"/>
    </xf>
    <xf numFmtId="1" fontId="10" fillId="33" borderId="0" xfId="92" applyFont="1" applyFill="1" applyAlignment="1">
      <alignment vertical="top" wrapText="1"/>
    </xf>
    <xf numFmtId="1" fontId="55" fillId="36" borderId="0" xfId="92" applyFill="1" applyAlignment="1">
      <alignment horizontal="center" vertical="center"/>
    </xf>
    <xf numFmtId="1" fontId="55" fillId="36" borderId="0" xfId="92" applyFill="1" applyAlignment="1">
      <alignment horizontal="center" vertical="center" wrapText="1"/>
    </xf>
    <xf numFmtId="0" fontId="8" fillId="0" borderId="0" xfId="99" applyFont="1" applyFill="1" applyAlignment="1">
      <alignment horizontal="left" vertical="center"/>
    </xf>
    <xf numFmtId="1" fontId="10" fillId="0" borderId="0" xfId="92" applyFont="1" applyAlignment="1">
      <alignment horizontal="center" vertical="top"/>
    </xf>
    <xf numFmtId="0" fontId="72" fillId="9" borderId="0" xfId="95" applyFont="1"/>
    <xf numFmtId="0" fontId="47" fillId="40" borderId="0" xfId="98" applyFont="1" applyFill="1"/>
    <xf numFmtId="0" fontId="48" fillId="40" borderId="0" xfId="98" applyFont="1" applyFill="1"/>
    <xf numFmtId="14" fontId="47" fillId="40" borderId="0" xfId="98" applyNumberFormat="1" applyFont="1" applyFill="1"/>
    <xf numFmtId="14" fontId="47" fillId="40" borderId="0" xfId="98" applyNumberFormat="1" applyFont="1" applyFill="1" applyAlignment="1">
      <alignment horizontal="left"/>
    </xf>
    <xf numFmtId="168" fontId="75" fillId="41" borderId="39" xfId="114" applyNumberFormat="1" applyFont="1" applyFill="1" applyBorder="1"/>
    <xf numFmtId="41" fontId="76" fillId="0" borderId="0" xfId="113" applyNumberFormat="1" applyFont="1" applyFill="1" applyBorder="1"/>
    <xf numFmtId="0" fontId="72" fillId="9" borderId="0" xfId="97" applyFont="1"/>
    <xf numFmtId="0" fontId="19" fillId="37" borderId="0" xfId="93" applyFont="1" applyFill="1" applyAlignment="1">
      <alignment horizontal="left" vertical="center"/>
    </xf>
    <xf numFmtId="168" fontId="40" fillId="36" borderId="11" xfId="98" quotePrefix="1" applyNumberFormat="1" applyFont="1" applyFill="1" applyBorder="1" applyAlignment="1">
      <alignment horizontal="center" vertical="center" wrapText="1"/>
    </xf>
    <xf numFmtId="2" fontId="40" fillId="36" borderId="26" xfId="98" applyNumberFormat="1" applyFont="1" applyFill="1" applyBorder="1" applyAlignment="1">
      <alignment horizontal="center" vertical="center" wrapText="1"/>
    </xf>
    <xf numFmtId="14" fontId="64" fillId="7" borderId="25" xfId="98" applyNumberFormat="1" applyFont="1" applyFill="1" applyBorder="1" applyAlignment="1">
      <alignment horizontal="right"/>
    </xf>
    <xf numFmtId="167" fontId="78" fillId="36" borderId="10" xfId="102" applyNumberFormat="1" applyFont="1" applyFill="1" applyBorder="1" applyAlignment="1">
      <alignment horizontal="left"/>
    </xf>
    <xf numFmtId="168" fontId="68" fillId="36" borderId="10" xfId="102" applyNumberFormat="1" applyFont="1" applyFill="1" applyBorder="1" applyAlignment="1">
      <alignment horizontal="center" vertical="center" wrapText="1"/>
    </xf>
    <xf numFmtId="0" fontId="51" fillId="34" borderId="0" xfId="0" applyFont="1" applyFill="1"/>
    <xf numFmtId="41" fontId="7" fillId="13" borderId="10" xfId="59" applyNumberFormat="1" applyFont="1" applyFill="1" applyBorder="1" applyAlignment="1">
      <alignment horizontal="right"/>
    </xf>
    <xf numFmtId="49" fontId="68" fillId="36" borderId="28" xfId="100" applyNumberFormat="1" applyFont="1" applyFill="1" applyBorder="1" applyAlignment="1">
      <alignment horizontal="center" vertical="center" wrapText="1"/>
    </xf>
    <xf numFmtId="49" fontId="68" fillId="36" borderId="32" xfId="100" applyNumberFormat="1" applyFont="1" applyFill="1" applyBorder="1" applyAlignment="1">
      <alignment horizontal="center" vertical="center" wrapText="1"/>
    </xf>
    <xf numFmtId="49" fontId="68" fillId="36" borderId="24" xfId="100" applyNumberFormat="1" applyFont="1" applyFill="1" applyBorder="1" applyAlignment="1">
      <alignment horizontal="center" vertical="top" wrapText="1"/>
    </xf>
    <xf numFmtId="0" fontId="52" fillId="0" borderId="10" xfId="0" applyFont="1" applyBorder="1" applyAlignment="1" applyProtection="1">
      <alignment horizontal="center" wrapText="1"/>
      <protection locked="0"/>
    </xf>
    <xf numFmtId="49" fontId="75" fillId="42" borderId="10" xfId="100" applyNumberFormat="1" applyFont="1" applyFill="1" applyBorder="1" applyAlignment="1">
      <alignment horizontal="center" vertical="center" wrapText="1"/>
    </xf>
    <xf numFmtId="49" fontId="75" fillId="43" borderId="10" xfId="100" applyNumberFormat="1" applyFont="1" applyFill="1" applyBorder="1" applyAlignment="1">
      <alignment horizontal="center" vertical="center" wrapText="1"/>
    </xf>
    <xf numFmtId="0" fontId="42" fillId="44" borderId="10" xfId="59" applyNumberFormat="1" applyFont="1" applyFill="1" applyBorder="1" applyAlignment="1"/>
    <xf numFmtId="0" fontId="7" fillId="38" borderId="27" xfId="59" applyNumberFormat="1" applyFont="1" applyFill="1" applyBorder="1" applyAlignment="1">
      <alignment horizontal="center" vertical="center" wrapText="1"/>
    </xf>
    <xf numFmtId="49" fontId="40" fillId="39" borderId="10" xfId="100" applyNumberFormat="1" applyFont="1" applyFill="1" applyBorder="1" applyAlignment="1">
      <alignment horizontal="left" vertical="center" wrapText="1"/>
    </xf>
    <xf numFmtId="49" fontId="7" fillId="38" borderId="10" xfId="100" applyNumberFormat="1" applyFont="1" applyFill="1" applyBorder="1" applyAlignment="1">
      <alignment horizontal="left" vertical="center" wrapText="1"/>
    </xf>
    <xf numFmtId="0" fontId="10" fillId="0" borderId="0" xfId="0" applyFont="1" applyAlignment="1">
      <alignment horizontal="left" vertical="top"/>
    </xf>
    <xf numFmtId="1" fontId="10" fillId="0" borderId="0" xfId="92" applyFont="1" applyAlignment="1">
      <alignment horizontal="left" vertical="top"/>
    </xf>
    <xf numFmtId="0" fontId="10" fillId="0" borderId="0" xfId="0" applyFont="1" applyAlignment="1">
      <alignment horizontal="left" vertical="top" wrapText="1"/>
    </xf>
    <xf numFmtId="14" fontId="10" fillId="0" borderId="0" xfId="0" applyNumberFormat="1" applyFont="1" applyAlignment="1">
      <alignment horizontal="left" vertical="top"/>
    </xf>
    <xf numFmtId="0" fontId="10" fillId="0" borderId="0" xfId="0" applyFont="1" applyAlignment="1">
      <alignment vertical="top" wrapText="1"/>
    </xf>
    <xf numFmtId="0" fontId="10" fillId="0" borderId="0" xfId="0" applyFont="1" applyAlignment="1">
      <alignment horizontal="center" vertical="top" wrapText="1"/>
    </xf>
    <xf numFmtId="0" fontId="10" fillId="0" borderId="0" xfId="0" applyFont="1" applyAlignment="1">
      <alignment vertical="top"/>
    </xf>
    <xf numFmtId="168" fontId="40" fillId="36" borderId="33" xfId="97" applyNumberFormat="1" applyFont="1" applyFill="1" applyBorder="1" applyAlignment="1">
      <alignment horizontal="center" vertical="center" wrapText="1"/>
    </xf>
    <xf numFmtId="168" fontId="40" fillId="36" borderId="10" xfId="97" applyNumberFormat="1" applyFont="1" applyFill="1" applyBorder="1" applyAlignment="1">
      <alignment horizontal="center" vertical="center" wrapText="1"/>
    </xf>
    <xf numFmtId="49" fontId="79" fillId="41" borderId="10" xfId="114" applyNumberFormat="1" applyFont="1" applyFill="1" applyBorder="1"/>
    <xf numFmtId="49" fontId="79" fillId="41" borderId="40" xfId="114" applyNumberFormat="1" applyFont="1" applyFill="1" applyBorder="1"/>
    <xf numFmtId="49" fontId="79" fillId="41" borderId="10" xfId="114" applyNumberFormat="1" applyFont="1" applyFill="1" applyBorder="1" applyAlignment="1">
      <alignment wrapText="1"/>
    </xf>
    <xf numFmtId="41" fontId="79" fillId="41" borderId="10" xfId="114" applyNumberFormat="1" applyFont="1" applyFill="1" applyBorder="1"/>
    <xf numFmtId="168" fontId="75" fillId="41" borderId="10" xfId="114" applyNumberFormat="1" applyFont="1" applyFill="1" applyBorder="1"/>
    <xf numFmtId="0" fontId="80" fillId="0" borderId="0" xfId="114" applyFont="1" applyFill="1" applyBorder="1"/>
    <xf numFmtId="10" fontId="80" fillId="40" borderId="10" xfId="114" applyNumberFormat="1" applyFont="1" applyFill="1" applyBorder="1"/>
    <xf numFmtId="168" fontId="14" fillId="36" borderId="11" xfId="97" quotePrefix="1" applyNumberFormat="1" applyFont="1" applyFill="1" applyBorder="1" applyAlignment="1">
      <alignment horizontal="left" vertical="center" wrapText="1" indent="1"/>
    </xf>
    <xf numFmtId="10" fontId="76" fillId="40" borderId="10" xfId="113" applyNumberFormat="1" applyFont="1" applyFill="1" applyBorder="1"/>
    <xf numFmtId="168" fontId="40" fillId="36" borderId="27" xfId="97" applyNumberFormat="1" applyFont="1" applyFill="1" applyBorder="1" applyAlignment="1">
      <alignment horizontal="center" vertical="center" wrapText="1"/>
    </xf>
    <xf numFmtId="1" fontId="40" fillId="36" borderId="10" xfId="97" applyNumberFormat="1" applyFont="1" applyFill="1" applyBorder="1" applyAlignment="1">
      <alignment horizontal="center" vertical="center" wrapText="1"/>
    </xf>
    <xf numFmtId="172" fontId="76" fillId="40" borderId="10" xfId="113" applyNumberFormat="1" applyFont="1" applyFill="1" applyBorder="1"/>
    <xf numFmtId="168" fontId="40" fillId="36" borderId="10" xfId="97" applyNumberFormat="1" applyFont="1" applyFill="1" applyBorder="1" applyAlignment="1">
      <alignment horizontal="left" vertical="center" wrapText="1"/>
    </xf>
    <xf numFmtId="168" fontId="14" fillId="36" borderId="10" xfId="97" quotePrefix="1" applyNumberFormat="1" applyFont="1" applyFill="1" applyBorder="1" applyAlignment="1">
      <alignment horizontal="left" vertical="center" wrapText="1" indent="3"/>
    </xf>
    <xf numFmtId="168" fontId="68" fillId="36" borderId="10" xfId="97" applyNumberFormat="1" applyFont="1" applyFill="1" applyBorder="1" applyAlignment="1">
      <alignment horizontal="left" vertical="center" wrapText="1"/>
    </xf>
    <xf numFmtId="168" fontId="65" fillId="36" borderId="10" xfId="97" quotePrefix="1" applyNumberFormat="1" applyFont="1" applyFill="1" applyBorder="1" applyAlignment="1">
      <alignment horizontal="left" vertical="center" wrapText="1" indent="1"/>
    </xf>
    <xf numFmtId="172" fontId="76" fillId="40" borderId="10" xfId="107" applyNumberFormat="1" applyFont="1" applyFill="1" applyBorder="1" applyAlignment="1">
      <alignment horizontal="right"/>
    </xf>
    <xf numFmtId="41" fontId="64" fillId="7" borderId="10" xfId="59" applyNumberFormat="1" applyFont="1" applyFill="1" applyBorder="1" applyAlignment="1">
      <alignment horizontal="left" indent="1"/>
    </xf>
    <xf numFmtId="41" fontId="10" fillId="13" borderId="10" xfId="59" applyNumberFormat="1" applyFont="1" applyFill="1" applyBorder="1" applyAlignment="1"/>
    <xf numFmtId="0" fontId="64" fillId="7" borderId="10" xfId="97" applyFont="1" applyFill="1" applyBorder="1" applyAlignment="1">
      <alignment horizontal="right" indent="1"/>
    </xf>
    <xf numFmtId="14" fontId="64" fillId="7" borderId="25" xfId="97" applyNumberFormat="1" applyFont="1" applyFill="1" applyBorder="1" applyAlignment="1">
      <alignment horizontal="right"/>
    </xf>
    <xf numFmtId="0" fontId="64" fillId="7" borderId="25" xfId="97" applyFont="1" applyFill="1" applyBorder="1" applyAlignment="1">
      <alignment horizontal="right" indent="1"/>
    </xf>
    <xf numFmtId="167" fontId="64" fillId="7" borderId="10" xfId="98" applyNumberFormat="1" applyFont="1" applyFill="1" applyBorder="1" applyAlignment="1">
      <alignment horizontal="right" indent="1"/>
    </xf>
    <xf numFmtId="0" fontId="64" fillId="7" borderId="25" xfId="98" applyFont="1" applyFill="1" applyBorder="1" applyAlignment="1">
      <alignment horizontal="right" indent="1"/>
    </xf>
    <xf numFmtId="0" fontId="40" fillId="36" borderId="26" xfId="97" applyFont="1" applyFill="1" applyBorder="1" applyAlignment="1">
      <alignment horizontal="center" vertical="center" wrapText="1"/>
    </xf>
    <xf numFmtId="0" fontId="40" fillId="36" borderId="10" xfId="97" applyFont="1" applyFill="1" applyBorder="1" applyAlignment="1">
      <alignment horizontal="center" vertical="center" wrapText="1"/>
    </xf>
    <xf numFmtId="1" fontId="64" fillId="7" borderId="10" xfId="102" applyNumberFormat="1" applyFont="1" applyFill="1" applyBorder="1" applyAlignment="1">
      <alignment horizontal="right"/>
    </xf>
    <xf numFmtId="0" fontId="64" fillId="7" borderId="10" xfId="102" applyFont="1" applyFill="1" applyBorder="1" applyAlignment="1">
      <alignment horizontal="right" indent="1"/>
    </xf>
    <xf numFmtId="0" fontId="64" fillId="7" borderId="10" xfId="102" applyFont="1" applyFill="1" applyBorder="1" applyAlignment="1">
      <alignment horizontal="right"/>
    </xf>
    <xf numFmtId="41" fontId="5" fillId="9" borderId="0" xfId="100" applyNumberFormat="1"/>
    <xf numFmtId="167" fontId="65" fillId="36" borderId="28" xfId="59" applyNumberFormat="1" applyFont="1" applyFill="1" applyBorder="1" applyAlignment="1">
      <alignment horizontal="center" vertical="center"/>
    </xf>
    <xf numFmtId="14" fontId="64" fillId="7" borderId="10" xfId="100" applyNumberFormat="1" applyFont="1" applyFill="1" applyBorder="1" applyAlignment="1">
      <alignment horizontal="left" indent="1"/>
    </xf>
    <xf numFmtId="0" fontId="10" fillId="39" borderId="10" xfId="97" applyFont="1" applyFill="1" applyBorder="1" applyAlignment="1">
      <alignment horizontal="left" indent="1"/>
    </xf>
    <xf numFmtId="0" fontId="10" fillId="38" borderId="11" xfId="97" applyFont="1" applyFill="1" applyBorder="1" applyAlignment="1">
      <alignment horizontal="left" indent="1"/>
    </xf>
    <xf numFmtId="0" fontId="10" fillId="39" borderId="10" xfId="97" applyFont="1" applyFill="1" applyBorder="1" applyAlignment="1">
      <alignment horizontal="left"/>
    </xf>
    <xf numFmtId="164" fontId="10" fillId="13" borderId="10" xfId="59" applyNumberFormat="1" applyFont="1" applyFill="1" applyBorder="1" applyAlignment="1">
      <alignment horizontal="right"/>
    </xf>
    <xf numFmtId="164" fontId="64" fillId="7" borderId="10" xfId="59" applyNumberFormat="1" applyFont="1" applyFill="1" applyBorder="1" applyAlignment="1">
      <alignment horizontal="right"/>
    </xf>
    <xf numFmtId="164" fontId="7" fillId="13" borderId="10" xfId="59" applyNumberFormat="1" applyFont="1" applyFill="1" applyBorder="1" applyAlignment="1">
      <alignment horizontal="right"/>
    </xf>
    <xf numFmtId="164" fontId="10" fillId="38" borderId="27" xfId="59" applyNumberFormat="1" applyFont="1" applyFill="1" applyBorder="1" applyAlignment="1">
      <alignment horizontal="center"/>
    </xf>
    <xf numFmtId="164" fontId="10" fillId="38" borderId="25" xfId="59" applyNumberFormat="1" applyFont="1" applyFill="1" applyBorder="1" applyAlignment="1">
      <alignment horizontal="center"/>
    </xf>
    <xf numFmtId="164" fontId="76" fillId="40" borderId="10" xfId="113" applyNumberFormat="1" applyFont="1" applyFill="1" applyBorder="1"/>
    <xf numFmtId="164" fontId="80" fillId="40" borderId="10" xfId="114" applyNumberFormat="1" applyFont="1" applyFill="1" applyBorder="1"/>
    <xf numFmtId="164" fontId="76" fillId="40" borderId="27" xfId="113" applyNumberFormat="1" applyFont="1" applyFill="1" applyBorder="1"/>
    <xf numFmtId="164" fontId="80" fillId="40" borderId="27" xfId="114" applyNumberFormat="1" applyFont="1" applyFill="1" applyBorder="1"/>
    <xf numFmtId="164" fontId="10" fillId="35" borderId="25" xfId="59" applyNumberFormat="1" applyFont="1" applyFill="1" applyBorder="1" applyAlignment="1">
      <alignment horizontal="right"/>
    </xf>
    <xf numFmtId="164" fontId="64" fillId="7" borderId="25" xfId="59" applyNumberFormat="1" applyFont="1" applyFill="1" applyBorder="1" applyAlignment="1">
      <alignment horizontal="right"/>
    </xf>
    <xf numFmtId="164" fontId="64" fillId="7" borderId="25" xfId="97" applyNumberFormat="1" applyFont="1" applyFill="1" applyBorder="1" applyAlignment="1">
      <alignment horizontal="right"/>
    </xf>
    <xf numFmtId="164" fontId="66" fillId="13" borderId="10" xfId="59" applyNumberFormat="1" applyFont="1" applyFill="1" applyBorder="1" applyAlignment="1">
      <alignment horizontal="right"/>
    </xf>
    <xf numFmtId="164" fontId="64" fillId="7" borderId="10" xfId="100" applyNumberFormat="1" applyFont="1" applyFill="1" applyBorder="1" applyAlignment="1">
      <alignment horizontal="right"/>
    </xf>
    <xf numFmtId="164" fontId="64" fillId="7" borderId="10" xfId="59" applyNumberFormat="1" applyFont="1" applyFill="1" applyBorder="1" applyAlignment="1"/>
    <xf numFmtId="164" fontId="10" fillId="45" borderId="10" xfId="59" applyNumberFormat="1" applyFont="1" applyFill="1" applyBorder="1" applyAlignment="1"/>
    <xf numFmtId="164" fontId="10" fillId="13" borderId="10" xfId="59" applyNumberFormat="1" applyFont="1" applyFill="1" applyBorder="1" applyAlignment="1"/>
    <xf numFmtId="10" fontId="64" fillId="7" borderId="10" xfId="59" applyNumberFormat="1" applyFont="1" applyFill="1" applyBorder="1" applyAlignment="1"/>
    <xf numFmtId="10" fontId="10" fillId="45" borderId="10" xfId="59" applyNumberFormat="1" applyFont="1" applyFill="1" applyBorder="1" applyAlignment="1"/>
    <xf numFmtId="164" fontId="42" fillId="13" borderId="10" xfId="59" applyNumberFormat="1" applyFont="1" applyFill="1" applyBorder="1" applyAlignment="1"/>
    <xf numFmtId="164" fontId="67" fillId="38" borderId="27" xfId="62" applyNumberFormat="1" applyFont="1" applyFill="1" applyBorder="1" applyAlignment="1">
      <alignment horizontal="center" vertical="center"/>
    </xf>
    <xf numFmtId="164" fontId="67" fillId="38" borderId="25" xfId="62" applyNumberFormat="1" applyFont="1" applyFill="1" applyBorder="1" applyAlignment="1">
      <alignment horizontal="center" vertical="center"/>
    </xf>
    <xf numFmtId="164" fontId="64" fillId="7" borderId="10" xfId="59" applyNumberFormat="1" applyFont="1" applyFill="1" applyBorder="1"/>
    <xf numFmtId="164" fontId="40" fillId="36" borderId="26" xfId="98" applyNumberFormat="1" applyFont="1" applyFill="1" applyBorder="1" applyAlignment="1">
      <alignment horizontal="center" vertical="center" wrapText="1"/>
    </xf>
    <xf numFmtId="164" fontId="41" fillId="13" borderId="10" xfId="59" applyNumberFormat="1" applyFont="1" applyFill="1" applyBorder="1" applyAlignment="1"/>
    <xf numFmtId="164" fontId="64" fillId="7" borderId="25" xfId="98" applyNumberFormat="1" applyFont="1" applyFill="1" applyBorder="1" applyAlignment="1">
      <alignment horizontal="right"/>
    </xf>
    <xf numFmtId="164" fontId="64" fillId="7" borderId="10" xfId="102" applyNumberFormat="1" applyFont="1" applyFill="1" applyBorder="1" applyAlignment="1">
      <alignment horizontal="right"/>
    </xf>
    <xf numFmtId="164" fontId="10" fillId="35" borderId="10" xfId="59" applyNumberFormat="1" applyFont="1" applyFill="1" applyBorder="1" applyAlignment="1">
      <alignment horizontal="right"/>
    </xf>
    <xf numFmtId="164" fontId="7" fillId="13" borderId="10" xfId="102" applyNumberFormat="1" applyFont="1" applyFill="1" applyBorder="1" applyAlignment="1">
      <alignment horizontal="right"/>
    </xf>
    <xf numFmtId="166" fontId="10" fillId="13" borderId="10" xfId="59" applyNumberFormat="1" applyFont="1" applyFill="1" applyBorder="1" applyAlignment="1">
      <alignment horizontal="right"/>
    </xf>
    <xf numFmtId="164" fontId="10" fillId="7" borderId="10" xfId="59" applyNumberFormat="1" applyFont="1" applyFill="1" applyBorder="1" applyAlignment="1">
      <alignment horizontal="right"/>
    </xf>
    <xf numFmtId="164" fontId="64" fillId="7" borderId="10" xfId="59" applyNumberFormat="1" applyFont="1" applyFill="1" applyBorder="1" applyAlignment="1">
      <alignment horizontal="left" indent="1"/>
    </xf>
    <xf numFmtId="164" fontId="7" fillId="38" borderId="27" xfId="59" applyNumberFormat="1" applyFont="1" applyFill="1" applyBorder="1" applyAlignment="1">
      <alignment horizontal="center" vertical="center" wrapText="1"/>
    </xf>
    <xf numFmtId="164" fontId="12" fillId="35" borderId="0" xfId="59" applyNumberFormat="1" applyFont="1" applyFill="1" applyBorder="1" applyAlignment="1" applyProtection="1">
      <alignment horizontal="right"/>
      <protection locked="0"/>
    </xf>
    <xf numFmtId="164" fontId="7" fillId="38" borderId="25" xfId="59" applyNumberFormat="1" applyFont="1" applyFill="1" applyBorder="1" applyAlignment="1">
      <alignment horizontal="center" vertical="center" wrapText="1"/>
    </xf>
    <xf numFmtId="164" fontId="12" fillId="35" borderId="34" xfId="59" applyNumberFormat="1" applyFont="1" applyFill="1" applyBorder="1" applyAlignment="1" applyProtection="1">
      <alignment horizontal="right"/>
      <protection locked="0"/>
    </xf>
    <xf numFmtId="43" fontId="42" fillId="13" borderId="10" xfId="59" applyFont="1" applyFill="1" applyBorder="1" applyAlignment="1"/>
    <xf numFmtId="173" fontId="76" fillId="40" borderId="10" xfId="113" applyNumberFormat="1" applyFont="1" applyFill="1" applyBorder="1"/>
    <xf numFmtId="173" fontId="14" fillId="36" borderId="10" xfId="97" quotePrefix="1" applyNumberFormat="1" applyFont="1" applyFill="1" applyBorder="1" applyAlignment="1">
      <alignment horizontal="left" vertical="center" wrapText="1" indent="1"/>
    </xf>
    <xf numFmtId="41" fontId="81" fillId="0" borderId="0" xfId="114" applyNumberFormat="1" applyFont="1" applyFill="1" applyBorder="1"/>
    <xf numFmtId="0" fontId="82" fillId="34" borderId="0" xfId="0" applyFont="1" applyFill="1" applyAlignment="1">
      <alignment horizontal="left" indent="1"/>
    </xf>
    <xf numFmtId="0" fontId="44" fillId="34" borderId="0" xfId="0" applyFont="1" applyFill="1" applyAlignment="1">
      <alignment horizontal="left" indent="1"/>
    </xf>
    <xf numFmtId="0" fontId="64" fillId="7" borderId="10" xfId="59" applyNumberFormat="1" applyFont="1" applyFill="1" applyBorder="1" applyAlignment="1">
      <alignment horizontal="right"/>
    </xf>
    <xf numFmtId="0" fontId="64" fillId="7" borderId="10" xfId="102" applyFont="1" applyFill="1" applyBorder="1" applyAlignment="1">
      <alignment vertical="top"/>
    </xf>
    <xf numFmtId="0" fontId="69" fillId="9" borderId="0" xfId="95" applyFont="1" applyAlignment="1">
      <alignment horizontal="left" indent="1"/>
    </xf>
    <xf numFmtId="0" fontId="69" fillId="9" borderId="0" xfId="95" applyFont="1"/>
    <xf numFmtId="0" fontId="83" fillId="9" borderId="0" xfId="95" applyFont="1"/>
    <xf numFmtId="49" fontId="65" fillId="36" borderId="10" xfId="97" applyNumberFormat="1" applyFont="1" applyFill="1" applyBorder="1" applyAlignment="1">
      <alignment horizontal="left" indent="1"/>
    </xf>
    <xf numFmtId="0" fontId="68" fillId="38" borderId="27" xfId="98" applyFont="1" applyFill="1" applyBorder="1"/>
    <xf numFmtId="49" fontId="65" fillId="36" borderId="10" xfId="98" applyNumberFormat="1" applyFont="1" applyFill="1" applyBorder="1" applyAlignment="1">
      <alignment horizontal="left" indent="1"/>
    </xf>
    <xf numFmtId="49" fontId="65" fillId="31" borderId="10" xfId="98" applyNumberFormat="1" applyFont="1" applyFill="1" applyBorder="1" applyAlignment="1">
      <alignment horizontal="left" indent="1"/>
    </xf>
    <xf numFmtId="2" fontId="68" fillId="36" borderId="26" xfId="98" applyNumberFormat="1" applyFont="1" applyFill="1" applyBorder="1" applyAlignment="1">
      <alignment horizontal="left" vertical="center" wrapText="1"/>
    </xf>
    <xf numFmtId="41" fontId="65" fillId="36" borderId="11" xfId="98" applyNumberFormat="1" applyFont="1" applyFill="1" applyBorder="1" applyAlignment="1">
      <alignment horizontal="left" indent="1"/>
    </xf>
    <xf numFmtId="41" fontId="65" fillId="31" borderId="10" xfId="98" applyNumberFormat="1" applyFont="1" applyFill="1" applyBorder="1" applyAlignment="1">
      <alignment horizontal="left" indent="1"/>
    </xf>
    <xf numFmtId="41" fontId="7" fillId="38" borderId="27" xfId="98" applyNumberFormat="1" applyFont="1" applyFill="1" applyBorder="1"/>
    <xf numFmtId="41" fontId="68" fillId="31" borderId="10" xfId="98" applyNumberFormat="1" applyFont="1" applyFill="1" applyBorder="1" applyAlignment="1">
      <alignment horizontal="left"/>
    </xf>
    <xf numFmtId="41" fontId="7" fillId="38" borderId="27" xfId="98" applyNumberFormat="1" applyFont="1" applyFill="1" applyBorder="1" applyAlignment="1">
      <alignment horizontal="left"/>
    </xf>
    <xf numFmtId="2" fontId="65" fillId="36" borderId="28" xfId="59" applyNumberFormat="1" applyFont="1" applyFill="1" applyBorder="1" applyAlignment="1">
      <alignment horizontal="center" vertical="center"/>
    </xf>
    <xf numFmtId="1" fontId="65" fillId="36" borderId="28" xfId="59" applyNumberFormat="1" applyFont="1" applyFill="1" applyBorder="1" applyAlignment="1">
      <alignment horizontal="center" vertical="center"/>
    </xf>
    <xf numFmtId="49" fontId="65" fillId="36" borderId="10" xfId="102" applyNumberFormat="1" applyFont="1" applyFill="1" applyBorder="1" applyAlignment="1">
      <alignment horizontal="left" vertical="center" wrapText="1" indent="1"/>
    </xf>
    <xf numFmtId="49" fontId="68" fillId="32" borderId="10" xfId="100" applyNumberFormat="1" applyFont="1" applyFill="1" applyBorder="1" applyAlignment="1">
      <alignment horizontal="center" vertical="center" wrapText="1"/>
    </xf>
    <xf numFmtId="49" fontId="68" fillId="32" borderId="32" xfId="100" applyNumberFormat="1" applyFont="1" applyFill="1" applyBorder="1" applyAlignment="1">
      <alignment horizontal="center" vertical="center" wrapText="1"/>
    </xf>
    <xf numFmtId="49" fontId="68" fillId="46" borderId="32" xfId="100" applyNumberFormat="1" applyFont="1" applyFill="1" applyBorder="1" applyAlignment="1">
      <alignment horizontal="center" vertical="center" wrapText="1"/>
    </xf>
    <xf numFmtId="49" fontId="68" fillId="47" borderId="32" xfId="100" applyNumberFormat="1" applyFont="1" applyFill="1" applyBorder="1" applyAlignment="1">
      <alignment horizontal="center" vertical="center" wrapText="1"/>
    </xf>
    <xf numFmtId="49" fontId="68" fillId="32" borderId="27" xfId="100" applyNumberFormat="1" applyFont="1" applyFill="1" applyBorder="1" applyAlignment="1">
      <alignment horizontal="center" vertical="center" wrapText="1"/>
    </xf>
    <xf numFmtId="49" fontId="68" fillId="46" borderId="27" xfId="100" applyNumberFormat="1" applyFont="1" applyFill="1" applyBorder="1" applyAlignment="1">
      <alignment horizontal="center" vertical="center" wrapText="1"/>
    </xf>
    <xf numFmtId="49" fontId="68" fillId="46" borderId="11" xfId="100" applyNumberFormat="1" applyFont="1" applyFill="1" applyBorder="1" applyAlignment="1">
      <alignment horizontal="center" vertical="center" wrapText="1"/>
    </xf>
    <xf numFmtId="49" fontId="68" fillId="46" borderId="25" xfId="100" applyNumberFormat="1" applyFont="1" applyFill="1" applyBorder="1" applyAlignment="1">
      <alignment horizontal="center" vertical="center" wrapText="1"/>
    </xf>
    <xf numFmtId="49" fontId="68" fillId="47" borderId="27" xfId="100" applyNumberFormat="1" applyFont="1" applyFill="1" applyBorder="1" applyAlignment="1">
      <alignment horizontal="center" vertical="center" wrapText="1"/>
    </xf>
    <xf numFmtId="49" fontId="68" fillId="47" borderId="11" xfId="100" applyNumberFormat="1" applyFont="1" applyFill="1" applyBorder="1" applyAlignment="1">
      <alignment horizontal="center" vertical="center" wrapText="1"/>
    </xf>
    <xf numFmtId="49" fontId="68" fillId="47" borderId="25" xfId="100" applyNumberFormat="1" applyFont="1" applyFill="1" applyBorder="1" applyAlignment="1">
      <alignment horizontal="center" vertical="center" wrapText="1"/>
    </xf>
    <xf numFmtId="0" fontId="47" fillId="35" borderId="0" xfId="98" applyFont="1" applyFill="1"/>
    <xf numFmtId="0" fontId="48" fillId="35" borderId="0" xfId="98" applyFont="1" applyFill="1"/>
    <xf numFmtId="14" fontId="47" fillId="35" borderId="0" xfId="98" applyNumberFormat="1" applyFont="1" applyFill="1"/>
    <xf numFmtId="14" fontId="47" fillId="35" borderId="0" xfId="98" applyNumberFormat="1" applyFont="1" applyFill="1" applyAlignment="1">
      <alignment horizontal="left"/>
    </xf>
    <xf numFmtId="0" fontId="53" fillId="9" borderId="0" xfId="97" applyFont="1"/>
    <xf numFmtId="1" fontId="64" fillId="7" borderId="25" xfId="97" applyNumberFormat="1" applyFont="1" applyFill="1" applyBorder="1" applyAlignment="1">
      <alignment horizontal="center"/>
    </xf>
    <xf numFmtId="1" fontId="64" fillId="7" borderId="10" xfId="102" applyNumberFormat="1" applyFont="1" applyFill="1" applyBorder="1" applyAlignment="1">
      <alignment horizontal="center"/>
    </xf>
    <xf numFmtId="169" fontId="64" fillId="7" borderId="10" xfId="100" applyNumberFormat="1" applyFont="1" applyFill="1" applyBorder="1" applyAlignment="1">
      <alignment horizontal="right" indent="1"/>
    </xf>
    <xf numFmtId="0" fontId="6" fillId="33" borderId="0" xfId="0" applyFont="1" applyFill="1"/>
    <xf numFmtId="0" fontId="0" fillId="33" borderId="0" xfId="0" applyFill="1"/>
    <xf numFmtId="0" fontId="65" fillId="33" borderId="0" xfId="0" applyFont="1" applyFill="1"/>
    <xf numFmtId="0" fontId="8" fillId="33" borderId="0" xfId="0" applyFont="1" applyFill="1"/>
    <xf numFmtId="0" fontId="59" fillId="33" borderId="0" xfId="95" applyFont="1" applyFill="1"/>
    <xf numFmtId="0" fontId="5" fillId="33" borderId="0" xfId="97" applyFill="1"/>
    <xf numFmtId="167" fontId="7" fillId="33" borderId="0" xfId="97" applyNumberFormat="1" applyFont="1" applyFill="1" applyAlignment="1">
      <alignment horizontal="left"/>
    </xf>
    <xf numFmtId="164" fontId="10" fillId="33" borderId="0" xfId="97" applyNumberFormat="1" applyFont="1" applyFill="1" applyAlignment="1">
      <alignment horizontal="center"/>
    </xf>
    <xf numFmtId="10" fontId="7" fillId="13" borderId="10" xfId="107" applyNumberFormat="1" applyFont="1" applyFill="1" applyBorder="1" applyAlignment="1">
      <alignment horizontal="right"/>
    </xf>
    <xf numFmtId="0" fontId="10" fillId="53" borderId="0" xfId="98" applyFill="1"/>
    <xf numFmtId="0" fontId="6" fillId="33" borderId="0" xfId="98" applyFont="1" applyFill="1"/>
    <xf numFmtId="0" fontId="73" fillId="33" borderId="0" xfId="0" applyFont="1" applyFill="1"/>
    <xf numFmtId="0" fontId="73" fillId="33" borderId="0" xfId="0" applyFont="1" applyFill="1" applyAlignment="1">
      <alignment horizontal="center" vertical="center"/>
    </xf>
    <xf numFmtId="0" fontId="8" fillId="53" borderId="0" xfId="0" applyFont="1" applyFill="1" applyAlignment="1" applyProtection="1">
      <alignment horizontal="left"/>
      <protection locked="0"/>
    </xf>
    <xf numFmtId="0" fontId="8" fillId="53" borderId="0" xfId="103" applyFont="1" applyFill="1" applyBorder="1"/>
    <xf numFmtId="43" fontId="74" fillId="33" borderId="0" xfId="0" applyNumberFormat="1" applyFont="1" applyFill="1"/>
    <xf numFmtId="43" fontId="73" fillId="33" borderId="0" xfId="0" applyNumberFormat="1" applyFont="1" applyFill="1"/>
    <xf numFmtId="0" fontId="74" fillId="33" borderId="0" xfId="0" applyFont="1" applyFill="1"/>
    <xf numFmtId="0" fontId="72" fillId="33" borderId="0" xfId="0" applyFont="1" applyFill="1"/>
    <xf numFmtId="41" fontId="76" fillId="33" borderId="0" xfId="113" applyNumberFormat="1" applyFont="1" applyFill="1" applyBorder="1"/>
    <xf numFmtId="0" fontId="76" fillId="33" borderId="0" xfId="113" applyFont="1" applyFill="1" applyBorder="1"/>
    <xf numFmtId="0" fontId="77" fillId="33" borderId="0" xfId="0" applyFont="1" applyFill="1"/>
    <xf numFmtId="164" fontId="76" fillId="33" borderId="0" xfId="113" applyNumberFormat="1" applyFont="1" applyFill="1" applyBorder="1"/>
    <xf numFmtId="170" fontId="73" fillId="33" borderId="0" xfId="0" applyNumberFormat="1" applyFont="1" applyFill="1"/>
    <xf numFmtId="0" fontId="64" fillId="7" borderId="10" xfId="100" applyFont="1" applyFill="1" applyBorder="1" applyAlignment="1">
      <alignment horizontal="right" indent="1"/>
    </xf>
    <xf numFmtId="43" fontId="64" fillId="7" borderId="10" xfId="59" applyFont="1" applyFill="1" applyBorder="1" applyAlignment="1">
      <alignment horizontal="right"/>
    </xf>
    <xf numFmtId="175" fontId="64" fillId="7" borderId="10" xfId="59" applyNumberFormat="1" applyFont="1" applyFill="1" applyBorder="1" applyAlignment="1">
      <alignment horizontal="right"/>
    </xf>
    <xf numFmtId="0" fontId="64" fillId="7" borderId="10" xfId="102" applyFont="1" applyFill="1" applyBorder="1" applyAlignment="1">
      <alignment horizontal="left"/>
    </xf>
    <xf numFmtId="174" fontId="64" fillId="7" borderId="10" xfId="59" applyNumberFormat="1" applyFont="1" applyFill="1" applyBorder="1" applyAlignment="1">
      <alignment horizontal="right"/>
    </xf>
    <xf numFmtId="14" fontId="10" fillId="0" borderId="0" xfId="92" applyNumberFormat="1" applyFont="1" applyAlignment="1">
      <alignment vertical="top"/>
    </xf>
    <xf numFmtId="1" fontId="64" fillId="33" borderId="0" xfId="92" applyFont="1" applyFill="1"/>
    <xf numFmtId="1" fontId="64" fillId="0" borderId="0" xfId="92" applyFont="1"/>
    <xf numFmtId="0" fontId="86" fillId="0" borderId="0" xfId="90" applyFont="1"/>
    <xf numFmtId="0" fontId="10" fillId="33" borderId="0" xfId="98" applyFill="1" applyAlignment="1">
      <alignment horizontal="left" vertical="center" indent="1"/>
    </xf>
    <xf numFmtId="0" fontId="10" fillId="9" borderId="0" xfId="98"/>
    <xf numFmtId="0" fontId="87" fillId="0" borderId="43" xfId="0" applyFont="1" applyBorder="1" applyAlignment="1">
      <alignment horizontal="center" vertical="center" wrapText="1"/>
    </xf>
    <xf numFmtId="0" fontId="5" fillId="33" borderId="0" xfId="0" applyFont="1" applyFill="1"/>
    <xf numFmtId="1" fontId="5" fillId="0" borderId="0" xfId="92" applyFont="1" applyAlignment="1">
      <alignment vertical="top"/>
    </xf>
    <xf numFmtId="49" fontId="5" fillId="0" borderId="0" xfId="92" applyNumberFormat="1" applyFont="1" applyAlignment="1">
      <alignment vertical="top"/>
    </xf>
    <xf numFmtId="1" fontId="5" fillId="0" borderId="0" xfId="92" applyFont="1" applyAlignment="1">
      <alignment vertical="top" wrapText="1"/>
    </xf>
    <xf numFmtId="10" fontId="64" fillId="7" borderId="10" xfId="107" applyNumberFormat="1" applyFont="1" applyFill="1" applyBorder="1" applyAlignment="1">
      <alignment horizontal="right"/>
    </xf>
    <xf numFmtId="14" fontId="0" fillId="0" borderId="0" xfId="0" applyNumberFormat="1" applyAlignment="1">
      <alignment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0" fontId="81" fillId="33" borderId="0" xfId="97" applyFont="1" applyFill="1"/>
    <xf numFmtId="0" fontId="87" fillId="0" borderId="47" xfId="0" applyFont="1" applyBorder="1" applyAlignment="1">
      <alignment horizontal="center" vertical="center" wrapText="1"/>
    </xf>
    <xf numFmtId="0" fontId="87" fillId="33" borderId="0" xfId="0" applyFont="1" applyFill="1" applyAlignment="1">
      <alignment horizontal="left" vertical="top" wrapText="1"/>
    </xf>
    <xf numFmtId="164" fontId="5" fillId="9" borderId="0" xfId="97" applyNumberFormat="1"/>
    <xf numFmtId="1" fontId="5" fillId="9" borderId="0" xfId="97" applyNumberFormat="1"/>
    <xf numFmtId="10" fontId="5" fillId="9" borderId="0" xfId="107" applyNumberFormat="1" applyFill="1"/>
    <xf numFmtId="0" fontId="5" fillId="9" borderId="0" xfId="97" applyAlignment="1">
      <alignment horizontal="left" vertical="center"/>
    </xf>
    <xf numFmtId="0" fontId="5" fillId="33" borderId="0" xfId="97" applyFill="1" applyAlignment="1">
      <alignment horizontal="left" vertical="center"/>
    </xf>
    <xf numFmtId="176" fontId="5" fillId="9" borderId="0" xfId="107" applyNumberFormat="1" applyFill="1"/>
    <xf numFmtId="164" fontId="67" fillId="35" borderId="10" xfId="113" applyNumberFormat="1" applyFont="1" applyFill="1" applyBorder="1"/>
    <xf numFmtId="173" fontId="67" fillId="35" borderId="10" xfId="113" applyNumberFormat="1" applyFont="1" applyFill="1" applyBorder="1"/>
    <xf numFmtId="0" fontId="5" fillId="0" borderId="0" xfId="0" applyFont="1" applyAlignment="1">
      <alignment vertical="center" wrapText="1"/>
    </xf>
    <xf numFmtId="174" fontId="64" fillId="7" borderId="25" xfId="59" applyNumberFormat="1" applyFont="1" applyFill="1" applyBorder="1" applyAlignment="1">
      <alignment horizontal="center"/>
    </xf>
    <xf numFmtId="0" fontId="5" fillId="0" borderId="0" xfId="0" applyFont="1" applyAlignment="1">
      <alignment horizontal="left" vertical="top"/>
    </xf>
    <xf numFmtId="0" fontId="5" fillId="0" borderId="0" xfId="0" applyFont="1" applyAlignment="1">
      <alignment vertical="top" wrapText="1"/>
    </xf>
    <xf numFmtId="0" fontId="64" fillId="7" borderId="25" xfId="97" applyFont="1" applyFill="1" applyBorder="1" applyAlignment="1">
      <alignment horizontal="right" wrapText="1" indent="1"/>
    </xf>
    <xf numFmtId="0" fontId="87" fillId="0" borderId="43" xfId="90" applyFont="1" applyBorder="1" applyAlignment="1">
      <alignment horizontal="center" vertical="center" wrapText="1"/>
    </xf>
    <xf numFmtId="0" fontId="87" fillId="33" borderId="45" xfId="0" applyFont="1" applyFill="1" applyBorder="1" applyAlignment="1">
      <alignment horizontal="center" vertical="center" wrapText="1"/>
    </xf>
    <xf numFmtId="0" fontId="87" fillId="33" borderId="47" xfId="0" applyFont="1" applyFill="1" applyBorder="1" applyAlignment="1">
      <alignment horizontal="center" vertical="center" wrapText="1"/>
    </xf>
    <xf numFmtId="0" fontId="87" fillId="33" borderId="43" xfId="0" applyFont="1" applyFill="1" applyBorder="1" applyAlignment="1">
      <alignment horizontal="center" vertical="center" wrapText="1"/>
    </xf>
    <xf numFmtId="177" fontId="64" fillId="7" borderId="10" xfId="102" applyNumberFormat="1" applyFont="1" applyFill="1" applyBorder="1" applyAlignment="1">
      <alignment horizontal="right"/>
    </xf>
    <xf numFmtId="167" fontId="64" fillId="7" borderId="10" xfId="102" applyNumberFormat="1" applyFont="1" applyFill="1" applyBorder="1" applyAlignment="1">
      <alignment horizontal="center"/>
    </xf>
    <xf numFmtId="43" fontId="72" fillId="9" borderId="0" xfId="59" applyFont="1" applyFill="1"/>
    <xf numFmtId="10" fontId="0" fillId="33" borderId="0" xfId="107" applyNumberFormat="1" applyFont="1" applyFill="1"/>
    <xf numFmtId="10" fontId="8" fillId="33" borderId="0" xfId="97" applyNumberFormat="1" applyFont="1" applyFill="1"/>
    <xf numFmtId="10" fontId="5" fillId="33" borderId="0" xfId="97" applyNumberFormat="1" applyFill="1"/>
    <xf numFmtId="10" fontId="0" fillId="33" borderId="0" xfId="0" applyNumberFormat="1" applyFill="1"/>
    <xf numFmtId="164" fontId="0" fillId="33" borderId="0" xfId="0" applyNumberFormat="1" applyFill="1"/>
    <xf numFmtId="43" fontId="12" fillId="33" borderId="0" xfId="59" applyFont="1" applyFill="1"/>
    <xf numFmtId="0" fontId="8" fillId="9" borderId="31" xfId="95" applyFont="1" applyBorder="1" applyProtection="1">
      <protection locked="0"/>
    </xf>
    <xf numFmtId="0" fontId="5" fillId="9" borderId="12" xfId="95" applyBorder="1"/>
    <xf numFmtId="0" fontId="5" fillId="9" borderId="14" xfId="95" applyBorder="1"/>
    <xf numFmtId="0" fontId="84" fillId="7" borderId="27" xfId="95" applyFont="1" applyFill="1" applyBorder="1"/>
    <xf numFmtId="0" fontId="64" fillId="7" borderId="27" xfId="94" applyFont="1" applyFill="1" applyBorder="1"/>
    <xf numFmtId="0" fontId="64" fillId="7" borderId="25" xfId="94" applyFont="1" applyFill="1" applyBorder="1"/>
    <xf numFmtId="14" fontId="84" fillId="7" borderId="27" xfId="95" applyNumberFormat="1" applyFont="1" applyFill="1" applyBorder="1"/>
    <xf numFmtId="14" fontId="64" fillId="7" borderId="27" xfId="94" applyNumberFormat="1" applyFont="1" applyFill="1" applyBorder="1"/>
    <xf numFmtId="14" fontId="64" fillId="7" borderId="25" xfId="94" applyNumberFormat="1" applyFont="1" applyFill="1" applyBorder="1"/>
    <xf numFmtId="0" fontId="69" fillId="36" borderId="11" xfId="95" applyFont="1" applyFill="1" applyBorder="1" applyAlignment="1">
      <alignment horizontal="left" vertical="top" wrapText="1" indent="1"/>
    </xf>
    <xf numFmtId="0" fontId="69" fillId="36" borderId="25" xfId="95" applyFont="1" applyFill="1" applyBorder="1" applyAlignment="1">
      <alignment horizontal="left" vertical="top" wrapText="1" indent="1"/>
    </xf>
    <xf numFmtId="0" fontId="84" fillId="7" borderId="27" xfId="95" applyFont="1" applyFill="1" applyBorder="1" applyAlignment="1">
      <alignment horizontal="left" vertical="center"/>
    </xf>
    <xf numFmtId="0" fontId="64" fillId="7" borderId="27" xfId="94" applyFont="1" applyFill="1" applyBorder="1" applyAlignment="1">
      <alignment horizontal="left" vertical="center"/>
    </xf>
    <xf numFmtId="0" fontId="64" fillId="7" borderId="25" xfId="94" applyFont="1" applyFill="1" applyBorder="1" applyAlignment="1">
      <alignment horizontal="left" vertical="center"/>
    </xf>
    <xf numFmtId="0" fontId="69" fillId="36" borderId="11" xfId="95" applyFont="1" applyFill="1" applyBorder="1" applyAlignment="1">
      <alignment horizontal="left" vertical="top" wrapText="1"/>
    </xf>
    <xf numFmtId="0" fontId="69" fillId="36" borderId="27" xfId="95" applyFont="1" applyFill="1" applyBorder="1" applyAlignment="1">
      <alignment horizontal="left" vertical="top" wrapText="1"/>
    </xf>
    <xf numFmtId="0" fontId="69" fillId="36" borderId="25" xfId="95" applyFont="1" applyFill="1" applyBorder="1" applyAlignment="1">
      <alignment horizontal="left" vertical="top" wrapText="1"/>
    </xf>
    <xf numFmtId="0" fontId="84" fillId="7" borderId="27" xfId="95" applyFont="1" applyFill="1" applyBorder="1" applyAlignment="1">
      <alignment horizontal="left" vertical="center" wrapText="1"/>
    </xf>
    <xf numFmtId="0" fontId="64" fillId="7" borderId="27" xfId="94" applyFont="1" applyFill="1" applyBorder="1" applyAlignment="1">
      <alignment horizontal="left" vertical="center" wrapText="1"/>
    </xf>
    <xf numFmtId="0" fontId="64" fillId="7" borderId="25" xfId="94" applyFont="1" applyFill="1" applyBorder="1" applyAlignment="1">
      <alignment horizontal="left" vertical="center" wrapText="1"/>
    </xf>
    <xf numFmtId="0" fontId="10" fillId="0" borderId="0" xfId="95" applyFont="1" applyFill="1"/>
    <xf numFmtId="0" fontId="5" fillId="9" borderId="0" xfId="95"/>
    <xf numFmtId="0" fontId="89" fillId="7" borderId="10" xfId="95" applyFont="1" applyFill="1" applyBorder="1"/>
    <xf numFmtId="0" fontId="90" fillId="7" borderId="10" xfId="95" applyFont="1" applyFill="1" applyBorder="1"/>
    <xf numFmtId="0" fontId="84" fillId="7" borderId="10" xfId="95" applyFont="1" applyFill="1" applyBorder="1"/>
    <xf numFmtId="0" fontId="64" fillId="7" borderId="10" xfId="95" applyFont="1" applyFill="1" applyBorder="1"/>
    <xf numFmtId="0" fontId="13" fillId="0" borderId="0" xfId="95" applyFont="1" applyFill="1"/>
    <xf numFmtId="0" fontId="5" fillId="0" borderId="0" xfId="94" applyFill="1"/>
    <xf numFmtId="0" fontId="64" fillId="7" borderId="10" xfId="97" applyFont="1" applyFill="1" applyBorder="1" applyAlignment="1" applyProtection="1">
      <alignment horizontal="left"/>
      <protection locked="0"/>
    </xf>
    <xf numFmtId="0" fontId="14" fillId="36" borderId="0" xfId="97" applyFont="1" applyFill="1" applyAlignment="1">
      <alignment horizontal="right" indent="1"/>
    </xf>
    <xf numFmtId="0" fontId="14" fillId="36" borderId="34" xfId="97" applyFont="1" applyFill="1" applyBorder="1" applyAlignment="1">
      <alignment horizontal="right" indent="1"/>
    </xf>
    <xf numFmtId="0" fontId="64" fillId="7" borderId="11" xfId="97" applyFont="1" applyFill="1" applyBorder="1" applyAlignment="1" applyProtection="1">
      <alignment horizontal="left"/>
      <protection locked="0"/>
    </xf>
    <xf numFmtId="0" fontId="64" fillId="7" borderId="27" xfId="97" applyFont="1" applyFill="1" applyBorder="1" applyAlignment="1" applyProtection="1">
      <alignment horizontal="left"/>
      <protection locked="0"/>
    </xf>
    <xf numFmtId="0" fontId="64" fillId="7" borderId="25" xfId="97" applyFont="1" applyFill="1" applyBorder="1" applyAlignment="1" applyProtection="1">
      <alignment horizontal="left"/>
      <protection locked="0"/>
    </xf>
    <xf numFmtId="0" fontId="17" fillId="7" borderId="11" xfId="72" applyFill="1" applyBorder="1" applyAlignment="1" applyProtection="1">
      <alignment horizontal="left"/>
      <protection locked="0"/>
    </xf>
    <xf numFmtId="0" fontId="64" fillId="9" borderId="27" xfId="97" applyFont="1" applyBorder="1"/>
    <xf numFmtId="0" fontId="64" fillId="9" borderId="25" xfId="97" applyFont="1" applyBorder="1"/>
    <xf numFmtId="0" fontId="64" fillId="7" borderId="11" xfId="97" quotePrefix="1" applyFont="1" applyFill="1" applyBorder="1" applyAlignment="1" applyProtection="1">
      <alignment horizontal="left"/>
      <protection locked="0"/>
    </xf>
    <xf numFmtId="0" fontId="19" fillId="37" borderId="0" xfId="93" applyFont="1" applyFill="1" applyAlignment="1">
      <alignment horizontal="left" vertical="center"/>
    </xf>
    <xf numFmtId="0" fontId="7" fillId="48" borderId="10" xfId="112" applyNumberFormat="1" applyFont="1" applyFill="1" applyBorder="1" applyAlignment="1">
      <alignment horizontal="center" vertical="center"/>
    </xf>
    <xf numFmtId="0" fontId="7" fillId="49" borderId="10" xfId="112" applyNumberFormat="1" applyFont="1" applyFill="1" applyBorder="1" applyAlignment="1">
      <alignment horizontal="center" vertical="center"/>
    </xf>
    <xf numFmtId="0" fontId="8" fillId="0" borderId="0" xfId="99" applyFont="1" applyFill="1" applyAlignment="1">
      <alignment horizontal="left" vertical="center"/>
    </xf>
    <xf numFmtId="2" fontId="40" fillId="36" borderId="11" xfId="97" applyNumberFormat="1" applyFont="1" applyFill="1" applyBorder="1" applyAlignment="1">
      <alignment horizontal="center" vertical="center" wrapText="1"/>
    </xf>
    <xf numFmtId="2" fontId="40" fillId="36" borderId="27" xfId="97" applyNumberFormat="1" applyFont="1" applyFill="1" applyBorder="1" applyAlignment="1">
      <alignment horizontal="center" vertical="center" wrapText="1"/>
    </xf>
    <xf numFmtId="2" fontId="40" fillId="36" borderId="25" xfId="97" applyNumberFormat="1" applyFont="1" applyFill="1" applyBorder="1" applyAlignment="1">
      <alignment horizontal="center" vertical="center" wrapText="1"/>
    </xf>
    <xf numFmtId="0" fontId="6" fillId="0" borderId="0" xfId="97" applyFont="1" applyFill="1" applyAlignment="1">
      <alignment horizontal="left"/>
    </xf>
    <xf numFmtId="0" fontId="6" fillId="0" borderId="0" xfId="97" applyFont="1" applyFill="1"/>
    <xf numFmtId="168" fontId="14" fillId="36" borderId="11" xfId="97" quotePrefix="1" applyNumberFormat="1" applyFont="1" applyFill="1" applyBorder="1" applyAlignment="1">
      <alignment horizontal="right" vertical="center" wrapText="1"/>
    </xf>
    <xf numFmtId="168" fontId="14" fillId="36" borderId="25" xfId="97" quotePrefix="1" applyNumberFormat="1" applyFont="1" applyFill="1" applyBorder="1" applyAlignment="1">
      <alignment horizontal="right" vertical="center" wrapText="1"/>
    </xf>
    <xf numFmtId="0" fontId="6" fillId="9" borderId="0" xfId="100" applyFont="1"/>
    <xf numFmtId="0" fontId="8" fillId="45" borderId="0" xfId="0" applyFont="1" applyFill="1" applyAlignment="1">
      <alignment horizontal="left" vertical="top" wrapText="1"/>
    </xf>
    <xf numFmtId="0" fontId="6" fillId="9" borderId="0" xfId="97" applyFont="1"/>
    <xf numFmtId="0" fontId="5" fillId="9" borderId="30" xfId="151" applyBorder="1" applyAlignment="1">
      <alignment horizontal="left" wrapText="1"/>
    </xf>
    <xf numFmtId="0" fontId="5" fillId="9" borderId="0" xfId="151" applyAlignment="1">
      <alignment horizontal="left" wrapText="1"/>
    </xf>
    <xf numFmtId="0" fontId="8" fillId="45" borderId="0" xfId="0" applyFont="1" applyFill="1" applyAlignment="1">
      <alignment horizontal="center" wrapText="1"/>
    </xf>
    <xf numFmtId="0" fontId="40" fillId="31" borderId="27" xfId="100" applyFont="1" applyFill="1" applyBorder="1" applyAlignment="1">
      <alignment horizontal="right"/>
    </xf>
    <xf numFmtId="0" fontId="40" fillId="31" borderId="25" xfId="100" applyFont="1" applyFill="1" applyBorder="1" applyAlignment="1">
      <alignment horizontal="right"/>
    </xf>
    <xf numFmtId="49" fontId="40" fillId="36" borderId="30" xfId="102" applyNumberFormat="1" applyFont="1" applyFill="1" applyBorder="1" applyAlignment="1">
      <alignment horizontal="center" vertical="center" wrapText="1"/>
    </xf>
    <xf numFmtId="49" fontId="40" fillId="36" borderId="0" xfId="102" applyNumberFormat="1" applyFont="1" applyFill="1" applyAlignment="1">
      <alignment horizontal="center" vertical="center" wrapText="1"/>
    </xf>
    <xf numFmtId="49" fontId="68" fillId="36" borderId="11" xfId="100" applyNumberFormat="1" applyFont="1" applyFill="1" applyBorder="1" applyAlignment="1">
      <alignment horizontal="center" vertical="center" wrapText="1"/>
    </xf>
    <xf numFmtId="49" fontId="68" fillId="36" borderId="27" xfId="100" applyNumberFormat="1" applyFont="1" applyFill="1" applyBorder="1" applyAlignment="1">
      <alignment horizontal="center" vertical="center" wrapText="1"/>
    </xf>
    <xf numFmtId="49" fontId="68" fillId="36" borderId="25" xfId="100" applyNumberFormat="1" applyFont="1" applyFill="1" applyBorder="1" applyAlignment="1">
      <alignment horizontal="center" vertical="center" wrapText="1"/>
    </xf>
    <xf numFmtId="49" fontId="75" fillId="42" borderId="29" xfId="100" applyNumberFormat="1" applyFont="1" applyFill="1" applyBorder="1" applyAlignment="1">
      <alignment horizontal="center" vertical="center" wrapText="1"/>
    </xf>
    <xf numFmtId="49" fontId="75" fillId="42" borderId="26" xfId="100" applyNumberFormat="1" applyFont="1" applyFill="1" applyBorder="1" applyAlignment="1">
      <alignment horizontal="center" vertical="center" wrapText="1"/>
    </xf>
    <xf numFmtId="49" fontId="75" fillId="42" borderId="35" xfId="100" applyNumberFormat="1" applyFont="1" applyFill="1" applyBorder="1" applyAlignment="1">
      <alignment horizontal="center" vertical="center" wrapText="1"/>
    </xf>
    <xf numFmtId="0" fontId="52" fillId="50" borderId="10" xfId="0" applyFont="1" applyFill="1" applyBorder="1" applyAlignment="1" applyProtection="1">
      <alignment horizontal="center"/>
      <protection locked="0"/>
    </xf>
    <xf numFmtId="49" fontId="75" fillId="42" borderId="27" xfId="100" applyNumberFormat="1" applyFont="1" applyFill="1" applyBorder="1" applyAlignment="1">
      <alignment horizontal="center" vertical="center" wrapText="1"/>
    </xf>
    <xf numFmtId="49" fontId="75" fillId="42" borderId="25" xfId="100" applyNumberFormat="1" applyFont="1" applyFill="1" applyBorder="1" applyAlignment="1">
      <alignment horizontal="center" vertical="center" wrapText="1"/>
    </xf>
    <xf numFmtId="0" fontId="52" fillId="45" borderId="10" xfId="0" applyFont="1" applyFill="1" applyBorder="1" applyAlignment="1" applyProtection="1">
      <alignment horizontal="center"/>
      <protection locked="0"/>
    </xf>
    <xf numFmtId="0" fontId="5" fillId="9" borderId="0" xfId="97"/>
    <xf numFmtId="49" fontId="75" fillId="42" borderId="11" xfId="100" applyNumberFormat="1" applyFont="1" applyFill="1" applyBorder="1" applyAlignment="1">
      <alignment horizontal="center" vertical="center" wrapText="1"/>
    </xf>
    <xf numFmtId="49" fontId="75" fillId="43" borderId="11" xfId="100" applyNumberFormat="1" applyFont="1" applyFill="1" applyBorder="1" applyAlignment="1">
      <alignment horizontal="center" vertical="center" wrapText="1"/>
    </xf>
    <xf numFmtId="49" fontId="75" fillId="43" borderId="27" xfId="100" applyNumberFormat="1" applyFont="1" applyFill="1" applyBorder="1" applyAlignment="1">
      <alignment horizontal="center" vertical="center" wrapText="1"/>
    </xf>
    <xf numFmtId="49" fontId="75" fillId="43" borderId="25" xfId="100" applyNumberFormat="1" applyFont="1" applyFill="1" applyBorder="1" applyAlignment="1">
      <alignment horizontal="center" vertical="center" wrapText="1"/>
    </xf>
    <xf numFmtId="49" fontId="40" fillId="36" borderId="28" xfId="100" applyNumberFormat="1" applyFont="1" applyFill="1" applyBorder="1" applyAlignment="1">
      <alignment horizontal="center" vertical="center" wrapText="1"/>
    </xf>
    <xf numFmtId="49" fontId="40" fillId="36" borderId="32" xfId="100" applyNumberFormat="1" applyFont="1" applyFill="1" applyBorder="1" applyAlignment="1">
      <alignment horizontal="center" vertical="center" wrapText="1"/>
    </xf>
    <xf numFmtId="49" fontId="40" fillId="36" borderId="24" xfId="100" applyNumberFormat="1" applyFont="1" applyFill="1" applyBorder="1" applyAlignment="1">
      <alignment horizontal="center" vertical="center" wrapText="1"/>
    </xf>
    <xf numFmtId="49" fontId="68" fillId="36" borderId="28" xfId="100" applyNumberFormat="1" applyFont="1" applyFill="1" applyBorder="1" applyAlignment="1">
      <alignment horizontal="center" vertical="center" wrapText="1"/>
    </xf>
    <xf numFmtId="49" fontId="68" fillId="36" borderId="32" xfId="100" applyNumberFormat="1" applyFont="1" applyFill="1" applyBorder="1" applyAlignment="1">
      <alignment horizontal="center" vertical="center" wrapText="1"/>
    </xf>
    <xf numFmtId="49" fontId="68" fillId="36" borderId="24" xfId="100" applyNumberFormat="1" applyFont="1" applyFill="1" applyBorder="1" applyAlignment="1">
      <alignment horizontal="center" vertical="center" wrapText="1"/>
    </xf>
    <xf numFmtId="49" fontId="75" fillId="51" borderId="30" xfId="100" applyNumberFormat="1" applyFont="1" applyFill="1" applyBorder="1" applyAlignment="1">
      <alignment horizontal="center" vertical="center" wrapText="1"/>
    </xf>
    <xf numFmtId="49" fontId="75" fillId="51" borderId="0" xfId="100" applyNumberFormat="1" applyFont="1" applyFill="1" applyAlignment="1">
      <alignment horizontal="center" vertical="center" wrapText="1"/>
    </xf>
    <xf numFmtId="49" fontId="75" fillId="51" borderId="34" xfId="100" applyNumberFormat="1" applyFont="1" applyFill="1" applyBorder="1" applyAlignment="1">
      <alignment horizontal="center" vertical="center" wrapText="1"/>
    </xf>
    <xf numFmtId="49" fontId="75" fillId="51" borderId="29" xfId="100" applyNumberFormat="1" applyFont="1" applyFill="1" applyBorder="1" applyAlignment="1">
      <alignment horizontal="center" vertical="center" wrapText="1"/>
    </xf>
    <xf numFmtId="49" fontId="75" fillId="51" borderId="26" xfId="100" applyNumberFormat="1" applyFont="1" applyFill="1" applyBorder="1" applyAlignment="1">
      <alignment horizontal="center" vertical="center" wrapText="1"/>
    </xf>
    <xf numFmtId="49" fontId="75" fillId="51" borderId="35" xfId="100" applyNumberFormat="1" applyFont="1" applyFill="1" applyBorder="1" applyAlignment="1">
      <alignment horizontal="center" vertical="center" wrapText="1"/>
    </xf>
    <xf numFmtId="49" fontId="75" fillId="52" borderId="33" xfId="100" applyNumberFormat="1" applyFont="1" applyFill="1" applyBorder="1" applyAlignment="1">
      <alignment horizontal="center" vertical="center" wrapText="1"/>
    </xf>
    <xf numFmtId="49" fontId="75" fillId="52" borderId="36" xfId="100" applyNumberFormat="1" applyFont="1" applyFill="1" applyBorder="1" applyAlignment="1">
      <alignment horizontal="center" vertical="center" wrapText="1"/>
    </xf>
    <xf numFmtId="49" fontId="75" fillId="52" borderId="37" xfId="100" applyNumberFormat="1" applyFont="1" applyFill="1" applyBorder="1" applyAlignment="1">
      <alignment horizontal="center" vertical="center" wrapText="1"/>
    </xf>
    <xf numFmtId="49" fontId="75" fillId="52" borderId="29" xfId="100" applyNumberFormat="1" applyFont="1" applyFill="1" applyBorder="1" applyAlignment="1">
      <alignment horizontal="center" vertical="center" wrapText="1"/>
    </xf>
    <xf numFmtId="49" fontId="75" fillId="52" borderId="26" xfId="100" applyNumberFormat="1" applyFont="1" applyFill="1" applyBorder="1" applyAlignment="1">
      <alignment horizontal="center" vertical="center" wrapText="1"/>
    </xf>
    <xf numFmtId="49" fontId="75" fillId="43" borderId="29" xfId="100" applyNumberFormat="1" applyFont="1" applyFill="1" applyBorder="1" applyAlignment="1">
      <alignment horizontal="center" vertical="center" wrapText="1"/>
    </xf>
    <xf numFmtId="49" fontId="75" fillId="43" borderId="26" xfId="100" applyNumberFormat="1" applyFont="1" applyFill="1" applyBorder="1" applyAlignment="1">
      <alignment horizontal="center" vertical="center" wrapText="1"/>
    </xf>
    <xf numFmtId="49" fontId="75" fillId="43" borderId="35" xfId="100" applyNumberFormat="1" applyFont="1" applyFill="1" applyBorder="1" applyAlignment="1">
      <alignment horizontal="center" vertical="center" wrapText="1"/>
    </xf>
    <xf numFmtId="0" fontId="64" fillId="7" borderId="10" xfId="97" applyFont="1" applyFill="1" applyBorder="1" applyAlignment="1">
      <alignment horizontal="left" indent="1"/>
    </xf>
    <xf numFmtId="168" fontId="40" fillId="36" borderId="11" xfId="97" quotePrefix="1" applyNumberFormat="1" applyFont="1" applyFill="1" applyBorder="1" applyAlignment="1">
      <alignment horizontal="left" vertical="center" wrapText="1"/>
    </xf>
    <xf numFmtId="168" fontId="40" fillId="36" borderId="27" xfId="97" quotePrefix="1" applyNumberFormat="1" applyFont="1" applyFill="1" applyBorder="1" applyAlignment="1">
      <alignment horizontal="left" vertical="center" wrapText="1"/>
    </xf>
    <xf numFmtId="168" fontId="40" fillId="36" borderId="25" xfId="97" quotePrefix="1" applyNumberFormat="1" applyFont="1" applyFill="1" applyBorder="1" applyAlignment="1">
      <alignment horizontal="left" vertical="center" wrapText="1"/>
    </xf>
    <xf numFmtId="0" fontId="64" fillId="7" borderId="11" xfId="102" applyFont="1" applyFill="1" applyBorder="1" applyAlignment="1">
      <alignment horizontal="left"/>
    </xf>
    <xf numFmtId="0" fontId="64" fillId="7" borderId="27" xfId="102" applyFont="1" applyFill="1" applyBorder="1" applyAlignment="1">
      <alignment horizontal="left"/>
    </xf>
    <xf numFmtId="0" fontId="64" fillId="7" borderId="25" xfId="102" applyFont="1" applyFill="1" applyBorder="1" applyAlignment="1">
      <alignment horizontal="left"/>
    </xf>
    <xf numFmtId="0" fontId="87" fillId="0" borderId="31" xfId="0" applyFont="1" applyBorder="1" applyAlignment="1">
      <alignment horizontal="left" vertical="top" wrapText="1"/>
    </xf>
    <xf numFmtId="0" fontId="87" fillId="0" borderId="12" xfId="0" applyFont="1" applyBorder="1" applyAlignment="1">
      <alignment horizontal="left" vertical="top" wrapText="1"/>
    </xf>
    <xf numFmtId="0" fontId="87" fillId="0" borderId="14" xfId="0" applyFont="1" applyBorder="1" applyAlignment="1">
      <alignment horizontal="left" vertical="top" wrapText="1"/>
    </xf>
    <xf numFmtId="0" fontId="87" fillId="33" borderId="42" xfId="0" applyFont="1" applyFill="1" applyBorder="1" applyAlignment="1">
      <alignment vertical="top" wrapText="1"/>
    </xf>
    <xf numFmtId="0" fontId="87" fillId="33" borderId="46" xfId="0" applyFont="1" applyFill="1" applyBorder="1" applyAlignment="1">
      <alignment vertical="top" wrapText="1"/>
    </xf>
    <xf numFmtId="0" fontId="87" fillId="33" borderId="41" xfId="0" applyFont="1" applyFill="1" applyBorder="1" applyAlignment="1">
      <alignment vertical="top" wrapText="1"/>
    </xf>
    <xf numFmtId="0" fontId="86" fillId="33" borderId="41" xfId="0" applyFont="1" applyFill="1" applyBorder="1" applyAlignment="1">
      <alignment horizontal="left" vertical="top"/>
    </xf>
    <xf numFmtId="0" fontId="86" fillId="33" borderId="42" xfId="0" applyFont="1" applyFill="1" applyBorder="1" applyAlignment="1">
      <alignment horizontal="left" vertical="top"/>
    </xf>
    <xf numFmtId="0" fontId="86" fillId="33" borderId="46" xfId="0" applyFont="1" applyFill="1" applyBorder="1" applyAlignment="1">
      <alignment horizontal="left" vertical="top"/>
    </xf>
    <xf numFmtId="0" fontId="87" fillId="33" borderId="41" xfId="0" applyFont="1" applyFill="1" applyBorder="1" applyAlignment="1">
      <alignment horizontal="left" vertical="top" wrapText="1"/>
    </xf>
    <xf numFmtId="0" fontId="87" fillId="33" borderId="42" xfId="0" applyFont="1" applyFill="1" applyBorder="1" applyAlignment="1">
      <alignment horizontal="left" vertical="top" wrapText="1"/>
    </xf>
    <xf numFmtId="0" fontId="87" fillId="33" borderId="46" xfId="0" applyFont="1" applyFill="1" applyBorder="1" applyAlignment="1">
      <alignment horizontal="left" vertical="top" wrapText="1"/>
    </xf>
    <xf numFmtId="0" fontId="87" fillId="0" borderId="41" xfId="0" applyFont="1" applyBorder="1" applyAlignment="1">
      <alignment horizontal="left" vertical="top" wrapText="1"/>
    </xf>
    <xf numFmtId="0" fontId="87" fillId="0" borderId="42" xfId="0" applyFont="1" applyBorder="1" applyAlignment="1">
      <alignment horizontal="left" vertical="top" wrapText="1"/>
    </xf>
    <xf numFmtId="0" fontId="87" fillId="0" borderId="46" xfId="0" applyFont="1" applyBorder="1" applyAlignment="1">
      <alignment horizontal="left" vertical="top" wrapText="1"/>
    </xf>
    <xf numFmtId="0" fontId="87" fillId="0" borderId="49" xfId="0" applyFont="1" applyBorder="1" applyAlignment="1">
      <alignment horizontal="left" vertical="top" wrapText="1"/>
    </xf>
    <xf numFmtId="0" fontId="87" fillId="0" borderId="26" xfId="0" applyFont="1" applyBorder="1" applyAlignment="1">
      <alignment horizontal="left" vertical="top" wrapText="1"/>
    </xf>
    <xf numFmtId="0" fontId="87" fillId="0" borderId="50" xfId="0" applyFont="1" applyBorder="1" applyAlignment="1">
      <alignment horizontal="left" vertical="top" wrapText="1"/>
    </xf>
    <xf numFmtId="0" fontId="87" fillId="0" borderId="31" xfId="0" applyFont="1" applyBorder="1" applyAlignment="1">
      <alignment vertical="center" wrapText="1"/>
    </xf>
    <xf numFmtId="0" fontId="87" fillId="0" borderId="12" xfId="0" applyFont="1" applyBorder="1" applyAlignment="1">
      <alignment vertical="center" wrapText="1"/>
    </xf>
    <xf numFmtId="0" fontId="87" fillId="0" borderId="14" xfId="0" applyFont="1" applyBorder="1" applyAlignment="1">
      <alignment vertical="center" wrapText="1"/>
    </xf>
    <xf numFmtId="0" fontId="87" fillId="33" borderId="47" xfId="0" applyFont="1" applyFill="1" applyBorder="1" applyAlignment="1">
      <alignment horizontal="center" vertical="center" wrapText="1"/>
    </xf>
    <xf numFmtId="0" fontId="87" fillId="33" borderId="44" xfId="0" applyFont="1" applyFill="1" applyBorder="1" applyAlignment="1">
      <alignment horizontal="center" vertical="center" wrapText="1"/>
    </xf>
    <xf numFmtId="0" fontId="87" fillId="33" borderId="48" xfId="0" applyFont="1" applyFill="1" applyBorder="1" applyAlignment="1">
      <alignment horizontal="center" vertical="center" wrapText="1"/>
    </xf>
    <xf numFmtId="0" fontId="86" fillId="33" borderId="0" xfId="0" applyFont="1" applyFill="1" applyAlignment="1">
      <alignment horizontal="left" vertical="top" wrapText="1"/>
    </xf>
    <xf numFmtId="0" fontId="87" fillId="33" borderId="45" xfId="0" applyFont="1" applyFill="1" applyBorder="1" applyAlignment="1">
      <alignment horizontal="center" vertical="center" wrapText="1"/>
    </xf>
    <xf numFmtId="0" fontId="87" fillId="0" borderId="22" xfId="0" applyFont="1" applyBorder="1" applyAlignment="1">
      <alignment horizontal="left" vertical="top" wrapText="1"/>
    </xf>
    <xf numFmtId="0" fontId="87" fillId="0" borderId="0" xfId="0" applyFont="1" applyAlignment="1">
      <alignment horizontal="left" vertical="top" wrapText="1"/>
    </xf>
    <xf numFmtId="0" fontId="87" fillId="0" borderId="15" xfId="0" applyFont="1" applyBorder="1" applyAlignment="1">
      <alignment horizontal="left" vertical="top" wrapText="1"/>
    </xf>
    <xf numFmtId="0" fontId="87" fillId="0" borderId="23" xfId="0" applyFont="1" applyBorder="1" applyAlignment="1">
      <alignment horizontal="left" vertical="top" wrapText="1"/>
    </xf>
    <xf numFmtId="0" fontId="87" fillId="0" borderId="13" xfId="0" applyFont="1" applyBorder="1" applyAlignment="1">
      <alignment horizontal="left" vertical="top" wrapText="1"/>
    </xf>
    <xf numFmtId="0" fontId="87" fillId="0" borderId="16" xfId="0" applyFont="1" applyBorder="1" applyAlignment="1">
      <alignment horizontal="left" vertical="top" wrapText="1"/>
    </xf>
    <xf numFmtId="0" fontId="86" fillId="33" borderId="41" xfId="0" applyFont="1" applyFill="1" applyBorder="1" applyAlignment="1">
      <alignment horizontal="left" vertical="center"/>
    </xf>
    <xf numFmtId="0" fontId="86" fillId="33" borderId="42" xfId="0" applyFont="1" applyFill="1" applyBorder="1" applyAlignment="1">
      <alignment horizontal="left" vertical="center"/>
    </xf>
    <xf numFmtId="0" fontId="86" fillId="33" borderId="46" xfId="0" applyFont="1" applyFill="1" applyBorder="1" applyAlignment="1">
      <alignment horizontal="left" vertical="center"/>
    </xf>
  </cellXfs>
  <cellStyles count="162">
    <cellStyle name="=C:\WINNT\SYSTEM32\COMMAND.COM 2" xfId="122" xr:uid="{00000000-0005-0000-0000-000000000000}"/>
    <cellStyle name="=C:\WINNT\SYSTEM32\COMMAND.COM 2 2" xfId="149" xr:uid="{00000000-0005-0000-0000-000001000000}"/>
    <cellStyle name="20% - Accent1" xfId="1" builtinId="30" customBuiltin="1"/>
    <cellStyle name="20% - Accent1 2" xfId="2" xr:uid="{00000000-0005-0000-0000-000003000000}"/>
    <cellStyle name="20% - Accent2" xfId="3" builtinId="34" customBuiltin="1"/>
    <cellStyle name="20% - Accent2 2" xfId="4" xr:uid="{00000000-0005-0000-0000-000005000000}"/>
    <cellStyle name="20% - Accent3" xfId="5" builtinId="38" customBuiltin="1"/>
    <cellStyle name="20% - Accent3 2" xfId="6" xr:uid="{00000000-0005-0000-0000-000007000000}"/>
    <cellStyle name="20% - Accent4" xfId="7" builtinId="42" customBuiltin="1"/>
    <cellStyle name="20% - Accent4 2" xfId="8" xr:uid="{00000000-0005-0000-0000-000009000000}"/>
    <cellStyle name="20% - Accent5" xfId="9" builtinId="46" customBuiltin="1"/>
    <cellStyle name="20% - Accent5 2" xfId="10" xr:uid="{00000000-0005-0000-0000-00000B000000}"/>
    <cellStyle name="20% - Accent6" xfId="11" builtinId="50" customBuiltin="1"/>
    <cellStyle name="20% - Accent6 2" xfId="12" xr:uid="{00000000-0005-0000-0000-00000D000000}"/>
    <cellStyle name="40% - Accent1" xfId="13" builtinId="31" customBuiltin="1"/>
    <cellStyle name="40% - Accent1 2" xfId="14" xr:uid="{00000000-0005-0000-0000-00000F000000}"/>
    <cellStyle name="40% - Accent2" xfId="15" builtinId="35" customBuiltin="1"/>
    <cellStyle name="40% - Accent2 2" xfId="16" xr:uid="{00000000-0005-0000-0000-000011000000}"/>
    <cellStyle name="40% - Accent3" xfId="17" builtinId="39" customBuiltin="1"/>
    <cellStyle name="40% - Accent3 2" xfId="18" xr:uid="{00000000-0005-0000-0000-000013000000}"/>
    <cellStyle name="40% - Accent4" xfId="19" builtinId="43" customBuiltin="1"/>
    <cellStyle name="40% - Accent4 2" xfId="20" xr:uid="{00000000-0005-0000-0000-000015000000}"/>
    <cellStyle name="40% - Accent5" xfId="21" builtinId="47" customBuiltin="1"/>
    <cellStyle name="40% - Accent5 2" xfId="22" xr:uid="{00000000-0005-0000-0000-000017000000}"/>
    <cellStyle name="40% - Accent6" xfId="23" builtinId="51" customBuiltin="1"/>
    <cellStyle name="40% - Accent6 2" xfId="24" xr:uid="{00000000-0005-0000-0000-000019000000}"/>
    <cellStyle name="60% - Accent1" xfId="25" builtinId="32" customBuiltin="1"/>
    <cellStyle name="60% - Accent1 2" xfId="26" xr:uid="{00000000-0005-0000-0000-00001B000000}"/>
    <cellStyle name="60% - Accent2" xfId="27" builtinId="36" customBuiltin="1"/>
    <cellStyle name="60% - Accent2 2" xfId="28" xr:uid="{00000000-0005-0000-0000-00001D000000}"/>
    <cellStyle name="60% - Accent3" xfId="29" builtinId="40" customBuiltin="1"/>
    <cellStyle name="60% - Accent3 2" xfId="30" xr:uid="{00000000-0005-0000-0000-00001F000000}"/>
    <cellStyle name="60% - Accent4" xfId="31" builtinId="44" customBuiltin="1"/>
    <cellStyle name="60% - Accent4 2" xfId="32" xr:uid="{00000000-0005-0000-0000-000021000000}"/>
    <cellStyle name="60% - Accent5" xfId="33" builtinId="48" customBuiltin="1"/>
    <cellStyle name="60% - Accent5 2" xfId="34" xr:uid="{00000000-0005-0000-0000-000023000000}"/>
    <cellStyle name="60% - Accent6" xfId="35" builtinId="52" customBuiltin="1"/>
    <cellStyle name="60% - Accent6 2" xfId="36" xr:uid="{00000000-0005-0000-0000-000025000000}"/>
    <cellStyle name="Accent1" xfId="37" builtinId="29" customBuiltin="1"/>
    <cellStyle name="Accent1 2" xfId="38" xr:uid="{00000000-0005-0000-0000-000027000000}"/>
    <cellStyle name="Accent2" xfId="39" builtinId="33" customBuiltin="1"/>
    <cellStyle name="Accent2 2" xfId="40" xr:uid="{00000000-0005-0000-0000-000029000000}"/>
    <cellStyle name="Accent3" xfId="41" builtinId="37" customBuiltin="1"/>
    <cellStyle name="Accent3 2" xfId="42" xr:uid="{00000000-0005-0000-0000-00002B000000}"/>
    <cellStyle name="Accent4" xfId="43" builtinId="41" customBuiltin="1"/>
    <cellStyle name="Accent4 2" xfId="44" xr:uid="{00000000-0005-0000-0000-00002D000000}"/>
    <cellStyle name="Accent5" xfId="45" builtinId="45" customBuiltin="1"/>
    <cellStyle name="Accent5 2" xfId="46" xr:uid="{00000000-0005-0000-0000-00002F000000}"/>
    <cellStyle name="Accent6" xfId="47" builtinId="49" customBuiltin="1"/>
    <cellStyle name="Accent6 2" xfId="48" xr:uid="{00000000-0005-0000-0000-000031000000}"/>
    <cellStyle name="Bad" xfId="49" builtinId="27" customBuiltin="1"/>
    <cellStyle name="Bad 2" xfId="50" xr:uid="{00000000-0005-0000-0000-000033000000}"/>
    <cellStyle name="Blockout" xfId="51" xr:uid="{00000000-0005-0000-0000-000034000000}"/>
    <cellStyle name="Blockout 2" xfId="52" xr:uid="{00000000-0005-0000-0000-000035000000}"/>
    <cellStyle name="Blockout 2 2" xfId="53" xr:uid="{00000000-0005-0000-0000-000036000000}"/>
    <cellStyle name="Blockout 3" xfId="54" xr:uid="{00000000-0005-0000-0000-000037000000}"/>
    <cellStyle name="Calculation" xfId="55" builtinId="22" customBuiltin="1"/>
    <cellStyle name="Calculation 2" xfId="56" xr:uid="{00000000-0005-0000-0000-000039000000}"/>
    <cellStyle name="Check Cell" xfId="57" builtinId="23" customBuiltin="1"/>
    <cellStyle name="Check Cell 2" xfId="58" xr:uid="{00000000-0005-0000-0000-00003B000000}"/>
    <cellStyle name="Comma" xfId="59" builtinId="3"/>
    <cellStyle name="Comma 10" xfId="60" xr:uid="{00000000-0005-0000-0000-00003D000000}"/>
    <cellStyle name="Comma 10 2" xfId="61" xr:uid="{00000000-0005-0000-0000-00003E000000}"/>
    <cellStyle name="Comma 12" xfId="132" xr:uid="{00000000-0005-0000-0000-00003F000000}"/>
    <cellStyle name="Comma 12 2" xfId="138" xr:uid="{00000000-0005-0000-0000-000040000000}"/>
    <cellStyle name="Comma 2" xfId="62" xr:uid="{00000000-0005-0000-0000-000041000000}"/>
    <cellStyle name="Comma 2 2" xfId="63" xr:uid="{00000000-0005-0000-0000-000042000000}"/>
    <cellStyle name="Comma 2 3" xfId="130" xr:uid="{00000000-0005-0000-0000-000043000000}"/>
    <cellStyle name="Comma 2 4" xfId="147" xr:uid="{00000000-0005-0000-0000-000044000000}"/>
    <cellStyle name="Comma 3" xfId="64" xr:uid="{00000000-0005-0000-0000-000045000000}"/>
    <cellStyle name="Comma 3 2" xfId="124" xr:uid="{00000000-0005-0000-0000-000046000000}"/>
    <cellStyle name="Comma 3 2 2" xfId="150" xr:uid="{00000000-0005-0000-0000-000047000000}"/>
    <cellStyle name="Comma 4" xfId="121" xr:uid="{00000000-0005-0000-0000-000048000000}"/>
    <cellStyle name="Comma 4 2" xfId="134" xr:uid="{00000000-0005-0000-0000-000049000000}"/>
    <cellStyle name="Comma 4 3" xfId="152" xr:uid="{00000000-0005-0000-0000-00004A000000}"/>
    <cellStyle name="Comma 5" xfId="129" xr:uid="{00000000-0005-0000-0000-00004B000000}"/>
    <cellStyle name="Comma 5 2" xfId="153" xr:uid="{00000000-0005-0000-0000-00004C000000}"/>
    <cellStyle name="Comma 6" xfId="135" xr:uid="{00000000-0005-0000-0000-00004D000000}"/>
    <cellStyle name="Comma 6 2" xfId="118" xr:uid="{00000000-0005-0000-0000-00004E000000}"/>
    <cellStyle name="Comma 6 2 2 2 2" xfId="137" xr:uid="{00000000-0005-0000-0000-00004F000000}"/>
    <cellStyle name="Comma 6 5" xfId="136" xr:uid="{00000000-0005-0000-0000-000050000000}"/>
    <cellStyle name="Comma 7" xfId="143" xr:uid="{00000000-0005-0000-0000-000051000000}"/>
    <cellStyle name="Comma 8" xfId="141" xr:uid="{00000000-0005-0000-0000-000052000000}"/>
    <cellStyle name="Currency 2" xfId="125" xr:uid="{00000000-0005-0000-0000-000053000000}"/>
    <cellStyle name="Explanatory Text" xfId="65" builtinId="53" customBuiltin="1"/>
    <cellStyle name="Good" xfId="66" builtinId="26" customBuiltin="1"/>
    <cellStyle name="Good 2" xfId="67" xr:uid="{00000000-0005-0000-0000-000056000000}"/>
    <cellStyle name="Heading 1" xfId="68" builtinId="16" customBuiltin="1"/>
    <cellStyle name="Heading 2" xfId="69" builtinId="17" customBuiltin="1"/>
    <cellStyle name="Heading 3" xfId="70" builtinId="18" customBuiltin="1"/>
    <cellStyle name="Heading 4" xfId="71" builtinId="19" customBuiltin="1"/>
    <cellStyle name="Hyperlink" xfId="72" builtinId="8"/>
    <cellStyle name="Hyperlink 2 2" xfId="142" xr:uid="{00000000-0005-0000-0000-00005C000000}"/>
    <cellStyle name="Input" xfId="73" builtinId="20" customBuiltin="1"/>
    <cellStyle name="Input 2" xfId="74" xr:uid="{00000000-0005-0000-0000-00005E000000}"/>
    <cellStyle name="Input1" xfId="75" xr:uid="{00000000-0005-0000-0000-00005F000000}"/>
    <cellStyle name="Input1 2" xfId="76" xr:uid="{00000000-0005-0000-0000-000060000000}"/>
    <cellStyle name="Input1 2 2" xfId="77" xr:uid="{00000000-0005-0000-0000-000061000000}"/>
    <cellStyle name="Input1 3" xfId="78" xr:uid="{00000000-0005-0000-0000-000062000000}"/>
    <cellStyle name="Input2" xfId="79" xr:uid="{00000000-0005-0000-0000-000063000000}"/>
    <cellStyle name="Input2 2" xfId="80" xr:uid="{00000000-0005-0000-0000-000064000000}"/>
    <cellStyle name="Input3" xfId="81" xr:uid="{00000000-0005-0000-0000-000065000000}"/>
    <cellStyle name="Input3 2" xfId="82" xr:uid="{00000000-0005-0000-0000-000066000000}"/>
    <cellStyle name="Input3 2 2" xfId="83" xr:uid="{00000000-0005-0000-0000-000067000000}"/>
    <cellStyle name="Input3 3" xfId="84" xr:uid="{00000000-0005-0000-0000-000068000000}"/>
    <cellStyle name="Linked Cell" xfId="85" builtinId="24" customBuiltin="1"/>
    <cellStyle name="Neutral" xfId="86" builtinId="28" customBuiltin="1"/>
    <cellStyle name="Neutral 2" xfId="87" xr:uid="{00000000-0005-0000-0000-00006B000000}"/>
    <cellStyle name="Normal" xfId="0" builtinId="0"/>
    <cellStyle name="Normal 10" xfId="157" xr:uid="{00000000-0005-0000-0000-00006D000000}"/>
    <cellStyle name="Normal 10 2 3" xfId="128" xr:uid="{00000000-0005-0000-0000-00006E000000}"/>
    <cellStyle name="Normal 11" xfId="159" xr:uid="{00000000-0005-0000-0000-00006F000000}"/>
    <cellStyle name="Normal 12" xfId="160" xr:uid="{00000000-0005-0000-0000-000070000000}"/>
    <cellStyle name="Normal 13" xfId="161" xr:uid="{00000000-0005-0000-0000-000071000000}"/>
    <cellStyle name="Normal 2" xfId="88" xr:uid="{00000000-0005-0000-0000-000072000000}"/>
    <cellStyle name="Normal 2 2" xfId="89" xr:uid="{00000000-0005-0000-0000-000073000000}"/>
    <cellStyle name="Normal 2 5" xfId="146" xr:uid="{00000000-0005-0000-0000-000074000000}"/>
    <cellStyle name="Normal 3" xfId="90" xr:uid="{00000000-0005-0000-0000-000075000000}"/>
    <cellStyle name="Normal 3 2" xfId="91" xr:uid="{00000000-0005-0000-0000-000076000000}"/>
    <cellStyle name="Normal 3 2 17" xfId="158" xr:uid="{00000000-0005-0000-0000-000077000000}"/>
    <cellStyle name="Normal 3 3" xfId="145" xr:uid="{00000000-0005-0000-0000-000078000000}"/>
    <cellStyle name="Normal 4" xfId="92" xr:uid="{00000000-0005-0000-0000-000079000000}"/>
    <cellStyle name="Normal 4 2" xfId="120" xr:uid="{00000000-0005-0000-0000-00007A000000}"/>
    <cellStyle name="Normal 4 2 2" xfId="148" xr:uid="{00000000-0005-0000-0000-00007B000000}"/>
    <cellStyle name="Normal 5" xfId="123" xr:uid="{00000000-0005-0000-0000-00007C000000}"/>
    <cellStyle name="Normal 6" xfId="127" xr:uid="{00000000-0005-0000-0000-00007D000000}"/>
    <cellStyle name="Normal 7" xfId="154" xr:uid="{00000000-0005-0000-0000-00007E000000}"/>
    <cellStyle name="Normal 74" xfId="140" xr:uid="{00000000-0005-0000-0000-00007F000000}"/>
    <cellStyle name="Normal 8" xfId="156" xr:uid="{00000000-0005-0000-0000-000080000000}"/>
    <cellStyle name="Normal 9" xfId="144" xr:uid="{00000000-0005-0000-0000-000081000000}"/>
    <cellStyle name="Normal_2010 06 02 - Urgent RIN for Vic DNSPs revised proposals" xfId="93" xr:uid="{00000000-0005-0000-0000-000082000000}"/>
    <cellStyle name="Normal_2010 06 22 - AA - Scheme Templates for data collection" xfId="94" xr:uid="{00000000-0005-0000-0000-000083000000}"/>
    <cellStyle name="Normal_2010 06 22 - IE - Scheme Template for data collection" xfId="95" xr:uid="{00000000-0005-0000-0000-000084000000}"/>
    <cellStyle name="Normal_Book1" xfId="96" xr:uid="{00000000-0005-0000-0000-000085000000}"/>
    <cellStyle name="Normal_D11 2371025  Financial information - 2012 Draft RIN - Ausgrid" xfId="97" xr:uid="{00000000-0005-0000-0000-000086000000}"/>
    <cellStyle name="Normal_D11 2371025  Financial information - 2012 Draft RIN - Ausgrid 2" xfId="98" xr:uid="{00000000-0005-0000-0000-000087000000}"/>
    <cellStyle name="Normal_D11 2371025  Financial information - 2012 Draft RIN - Ausgrid 2 2" xfId="151" xr:uid="{00000000-0005-0000-0000-000088000000}"/>
    <cellStyle name="Normal_D12 1569  Opex, DMIS, EBSS - 2012 draft RIN - Ausgrid" xfId="99" xr:uid="{00000000-0005-0000-0000-00008B000000}"/>
    <cellStyle name="Normal_D12 16703  Overheads, Avoided Cost, ACS, Demand and Revenue - 2012 draft RIN - Ausgrid" xfId="100" xr:uid="{00000000-0005-0000-0000-00008C000000}"/>
    <cellStyle name="Normal_D12 16703  Overheads, Avoided Cost, ACS, Demand and Revenue - 2012 draft RIN - Ausgrid 2" xfId="101" xr:uid="{00000000-0005-0000-0000-00008D000000}"/>
    <cellStyle name="Normal_Sheet1" xfId="102" xr:uid="{00000000-0005-0000-0000-000090000000}"/>
    <cellStyle name="Note" xfId="103" builtinId="10" customBuiltin="1"/>
    <cellStyle name="Note 2" xfId="104" xr:uid="{00000000-0005-0000-0000-000092000000}"/>
    <cellStyle name="Output" xfId="105" builtinId="21" customBuiltin="1"/>
    <cellStyle name="Output 2" xfId="106" xr:uid="{00000000-0005-0000-0000-000094000000}"/>
    <cellStyle name="Per cent" xfId="107" builtinId="5"/>
    <cellStyle name="Percent 2" xfId="119" xr:uid="{00000000-0005-0000-0000-000096000000}"/>
    <cellStyle name="Percent 2 2" xfId="131" xr:uid="{00000000-0005-0000-0000-000097000000}"/>
    <cellStyle name="Percent 3" xfId="126" xr:uid="{00000000-0005-0000-0000-000098000000}"/>
    <cellStyle name="Percent 4" xfId="133" xr:uid="{00000000-0005-0000-0000-000099000000}"/>
    <cellStyle name="Percent 5" xfId="139" xr:uid="{00000000-0005-0000-0000-00009A000000}"/>
    <cellStyle name="Percent 6" xfId="155" xr:uid="{00000000-0005-0000-0000-00009B000000}"/>
    <cellStyle name="Style 1" xfId="108" xr:uid="{00000000-0005-0000-0000-00009C000000}"/>
    <cellStyle name="Style 1 2" xfId="109" xr:uid="{00000000-0005-0000-0000-00009D000000}"/>
    <cellStyle name="Style 1 2 2" xfId="110" xr:uid="{00000000-0005-0000-0000-00009E000000}"/>
    <cellStyle name="Style 1 3" xfId="111" xr:uid="{00000000-0005-0000-0000-00009F000000}"/>
    <cellStyle name="Table Heading" xfId="112" xr:uid="{00000000-0005-0000-0000-0000A0000000}"/>
    <cellStyle name="Table Text With Lines" xfId="113" xr:uid="{00000000-0005-0000-0000-0000A1000000}"/>
    <cellStyle name="Table Total Row" xfId="114" xr:uid="{00000000-0005-0000-0000-0000A2000000}"/>
    <cellStyle name="Title" xfId="115" builtinId="15" customBuiltin="1"/>
    <cellStyle name="Total" xfId="116" builtinId="25" customBuiltin="1"/>
    <cellStyle name="Warning Text" xfId="117" builtinId="11" customBuiltin="1"/>
  </cellStyles>
  <dxfs count="28">
    <dxf>
      <font>
        <b val="0"/>
        <i val="0"/>
        <strike val="0"/>
        <condense val="0"/>
        <extend val="0"/>
        <outline val="0"/>
        <shadow val="0"/>
        <u val="none"/>
        <vertAlign val="baseline"/>
        <sz val="10"/>
        <color auto="1"/>
        <name val="Arial"/>
        <scheme val="none"/>
      </font>
      <numFmt numFmtId="1" formatCode="0"/>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font>
        <color auto="1"/>
      </font>
      <alignment horizontal="general" vertical="top" textRotation="0" wrapText="1" indent="0" justifyLastLine="0" shrinkToFit="0" readingOrder="0"/>
    </dxf>
    <dxf>
      <font>
        <b val="0"/>
        <i val="0"/>
        <strike val="0"/>
        <condense val="0"/>
        <extend val="0"/>
        <outline val="0"/>
        <shadow val="0"/>
        <u val="none"/>
        <vertAlign val="baseline"/>
        <sz val="10"/>
        <color auto="1"/>
        <name val="Arial"/>
        <scheme val="none"/>
      </font>
      <numFmt numFmtId="1" formatCode="0"/>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alignment vertical="top" textRotation="0" indent="0" justifyLastLine="0" shrinkToFit="0" readingOrder="0"/>
    </dxf>
    <dxf>
      <font>
        <b val="0"/>
        <i val="0"/>
        <strike val="0"/>
        <condense val="0"/>
        <extend val="0"/>
        <outline val="0"/>
        <shadow val="0"/>
        <u val="none"/>
        <vertAlign val="baseline"/>
        <sz val="10"/>
        <color auto="1"/>
        <name val="Arial"/>
        <scheme val="none"/>
      </font>
      <numFmt numFmtId="1" formatCode="0"/>
      <fill>
        <patternFill patternType="none">
          <fgColor indexed="64"/>
          <bgColor indexed="65"/>
        </patternFill>
      </fill>
      <alignment horizontal="general" vertical="top" textRotation="0" wrapText="1" indent="0" justifyLastLine="0" shrinkToFit="0" readingOrder="0"/>
      <border diagonalUp="0" diagonalDown="0" outline="0">
        <left/>
        <right/>
        <top/>
        <bottom/>
      </border>
      <protection locked="1" hidden="0"/>
    </dxf>
    <dxf>
      <alignment vertical="top" textRotation="0" indent="0" justifyLastLine="0" shrinkToFit="0" readingOrder="0"/>
    </dxf>
    <dxf>
      <font>
        <b val="0"/>
        <i val="0"/>
        <strike val="0"/>
        <condense val="0"/>
        <extend val="0"/>
        <outline val="0"/>
        <shadow val="0"/>
        <u val="none"/>
        <vertAlign val="baseline"/>
        <sz val="10"/>
        <color auto="1"/>
        <name val="Arial"/>
        <scheme val="none"/>
      </font>
      <numFmt numFmtId="30" formatCode="@"/>
      <fill>
        <patternFill patternType="none">
          <fgColor indexed="64"/>
          <bgColor indexed="65"/>
        </patternFill>
      </fill>
      <alignment horizontal="general" vertical="top" textRotation="0" wrapText="0" indent="0" justifyLastLine="0" shrinkToFit="0" readingOrder="0"/>
      <border diagonalUp="0" diagonalDown="0" outline="0">
        <left/>
        <right/>
        <top/>
        <bottom/>
      </border>
      <protection locked="1" hidden="0"/>
    </dxf>
    <dxf>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numFmt numFmtId="1" formatCode="0"/>
      <fill>
        <patternFill patternType="none">
          <fgColor indexed="64"/>
          <bgColor indexed="65"/>
        </patternFill>
      </fill>
      <alignment horizontal="general" vertical="top" textRotation="0" wrapText="0" indent="0" justifyLastLine="0" shrinkToFit="0" readingOrder="0"/>
      <border diagonalUp="0" diagonalDown="0" outline="0">
        <left/>
        <right/>
        <top/>
        <bottom/>
      </border>
      <protection locked="1" hidden="0"/>
    </dxf>
    <dxf>
      <alignment vertical="top" textRotation="0" indent="0" justifyLastLine="0" shrinkToFit="0" readingOrder="0"/>
    </dxf>
    <dxf>
      <font>
        <b val="0"/>
        <i val="0"/>
        <strike val="0"/>
        <condense val="0"/>
        <extend val="0"/>
        <outline val="0"/>
        <shadow val="0"/>
        <u val="none"/>
        <vertAlign val="baseline"/>
        <sz val="10"/>
        <color rgb="FF000000"/>
        <name val="Arial"/>
        <scheme val="none"/>
      </font>
      <numFmt numFmtId="1" formatCode="0"/>
      <fill>
        <patternFill patternType="none">
          <fgColor indexed="64"/>
          <bgColor indexed="65"/>
        </patternFill>
      </fill>
      <alignment horizontal="center" vertical="top" textRotation="0" wrapText="0" indent="0" justifyLastLine="0" shrinkToFit="0" readingOrder="0"/>
      <border diagonalUp="0" diagonalDown="0" outline="0">
        <left/>
        <right/>
        <top/>
        <bottom/>
      </border>
      <protection locked="1" hidden="0"/>
    </dxf>
    <dxf>
      <alignment horizontal="center" vertical="top" textRotation="0" wrapText="0" indent="0" justifyLastLine="0" shrinkToFit="0" readingOrder="0"/>
    </dxf>
    <dxf>
      <font>
        <b val="0"/>
        <i val="0"/>
        <strike val="0"/>
        <condense val="0"/>
        <extend val="0"/>
        <outline val="0"/>
        <shadow val="0"/>
        <u val="none"/>
        <vertAlign val="baseline"/>
        <sz val="10"/>
        <color rgb="FF000000"/>
        <name val="Arial"/>
        <scheme val="none"/>
      </font>
      <numFmt numFmtId="19" formatCode="d/mm/yyyy"/>
      <fill>
        <patternFill patternType="none">
          <fgColor indexed="64"/>
          <bgColor indexed="65"/>
        </patternFill>
      </fill>
      <alignment horizontal="general" vertical="top" textRotation="0" wrapText="0" indent="0" justifyLastLine="0" shrinkToFit="0" readingOrder="0"/>
      <border diagonalUp="0" diagonalDown="0" outline="0">
        <left/>
        <right/>
        <top/>
        <bottom/>
      </border>
      <protection locked="1" hidden="0"/>
    </dxf>
    <dxf>
      <numFmt numFmtId="19" formatCode="d/mm/yyyy"/>
      <alignment horizontal="general" vertical="top" textRotation="0" wrapText="0" indent="0" justifyLastLine="0" shrinkToFit="0" readingOrder="0"/>
    </dxf>
    <dxf>
      <font>
        <b val="0"/>
        <i val="0"/>
        <strike val="0"/>
        <condense val="0"/>
        <extend val="0"/>
        <outline val="0"/>
        <shadow val="0"/>
        <u val="none"/>
        <vertAlign val="baseline"/>
        <sz val="10"/>
        <color auto="1"/>
        <name val="Arial"/>
        <scheme val="none"/>
      </font>
      <alignment horizontal="general" vertical="top" textRotation="0" wrapText="1" indent="0" justifyLastLine="0" shrinkToFit="0" readingOrder="0"/>
    </dxf>
    <dxf>
      <alignment vertical="top" textRotation="0" indent="0" justifyLastLine="0" shrinkToFit="0" readingOrder="0"/>
    </dxf>
    <dxf>
      <fill>
        <patternFill patternType="solid">
          <fgColor indexed="64"/>
          <bgColor rgb="FF009999"/>
        </patternFill>
      </fill>
      <alignment horizontal="center" vertical="center" textRotation="0" wrapText="0" indent="0" justifyLastLine="0" shrinkToFit="0" readingOrder="0"/>
    </dxf>
    <dxf>
      <alignment horizontal="general" vertical="top" textRotation="0" wrapText="1" indent="0" justifyLastLine="0" shrinkToFit="0" readingOrder="0"/>
    </dxf>
    <dxf>
      <alignment vertical="top" textRotation="0" indent="0" justifyLastLine="0" shrinkToFit="0" readingOrder="0"/>
    </dxf>
    <dxf>
      <alignment vertical="top" textRotation="0" indent="0" justifyLastLine="0" shrinkToFit="0" readingOrder="0"/>
    </dxf>
    <dxf>
      <alignment horizontal="general" vertical="top" textRotation="0" wrapText="0" indent="0" justifyLastLine="0" shrinkToFit="0" readingOrder="0"/>
    </dxf>
    <dxf>
      <alignment vertical="top" textRotation="0" indent="0" justifyLastLine="0" shrinkToFit="0" readingOrder="0"/>
    </dxf>
    <dxf>
      <alignment horizontal="center" vertical="top" textRotation="0" wrapText="0" indent="0" justifyLastLine="0" shrinkToFit="0" readingOrder="0"/>
    </dxf>
    <dxf>
      <alignment vertical="top" textRotation="0" indent="0" justifyLastLine="0" shrinkToFit="0" readingOrder="0"/>
    </dxf>
    <dxf>
      <alignment vertical="top" textRotation="0" indent="0" justifyLastLine="0" shrinkToFit="0" readingOrder="0"/>
    </dxf>
    <dxf>
      <fill>
        <patternFill patternType="solid">
          <fgColor indexed="64"/>
          <bgColor rgb="FF009999"/>
        </patternFill>
      </fill>
      <alignment horizontal="center" vertical="center" textRotation="0" wrapText="0" indent="0" justifyLastLine="0" shrinkToFit="0" readingOrder="0"/>
    </dxf>
    <dxf>
      <font>
        <b/>
        <i val="0"/>
        <color rgb="FFFFFFFF"/>
      </font>
      <fill>
        <patternFill>
          <bgColor rgb="FF00A0B3"/>
        </patternFill>
      </fill>
      <border>
        <left/>
        <right/>
        <top style="thin">
          <color rgb="FF00A0B3"/>
        </top>
        <bottom style="thin">
          <color rgb="FF00A0B3"/>
        </bottom>
        <vertical style="thin">
          <color rgb="FFFFFFFF"/>
        </vertical>
        <horizontal style="thin">
          <color rgb="FFFFFFFF"/>
        </horizontal>
      </border>
    </dxf>
    <dxf>
      <font>
        <b val="0"/>
        <i val="0"/>
        <color rgb="FF191919"/>
        <name val="Arial"/>
        <scheme val="none"/>
      </font>
      <border>
        <left style="thin">
          <color rgb="FF00A0B3"/>
        </left>
        <right style="thin">
          <color rgb="FF00A0B3"/>
        </right>
        <top style="thin">
          <color rgb="FF00A0B3"/>
        </top>
        <bottom style="thin">
          <color rgb="FF00A0B3"/>
        </bottom>
        <vertical style="thin">
          <color rgb="FF00A0B3"/>
        </vertical>
        <horizontal style="thin">
          <color rgb="FF00A0B3"/>
        </horizontal>
      </border>
    </dxf>
  </dxfs>
  <tableStyles count="1" defaultTableStyle="TableStyleMedium2" defaultPivotStyle="PivotStyleLight16">
    <tableStyle name="ERA Table Grid" pivot="0" count="2" xr9:uid="{00000000-0011-0000-FFFF-FFFF00000000}">
      <tableStyleElement type="wholeTable" dxfId="27"/>
      <tableStyleElement type="headerRow" dxfId="26"/>
    </tableStyle>
  </tableStyles>
  <colors>
    <mruColors>
      <color rgb="FF0000CC"/>
      <color rgb="FF000099"/>
      <color rgb="FFCCFFCC"/>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Contents!A1"/></Relationships>
</file>

<file path=xl/drawings/_rels/drawing11.xml.rels><?xml version="1.0" encoding="UTF-8" standalone="yes"?>
<Relationships xmlns="http://schemas.openxmlformats.org/package/2006/relationships"><Relationship Id="rId1" Type="http://schemas.openxmlformats.org/officeDocument/2006/relationships/hyperlink" Target="#Contents!A1"/></Relationships>
</file>

<file path=xl/drawings/_rels/drawing12.xml.rels><?xml version="1.0" encoding="UTF-8" standalone="yes"?>
<Relationships xmlns="http://schemas.openxmlformats.org/package/2006/relationships"><Relationship Id="rId1" Type="http://schemas.openxmlformats.org/officeDocument/2006/relationships/hyperlink" Target="#Contents!A1"/></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14.xml.rels><?xml version="1.0" encoding="UTF-8" standalone="yes"?>
<Relationships xmlns="http://schemas.openxmlformats.org/package/2006/relationships"><Relationship Id="rId1" Type="http://schemas.openxmlformats.org/officeDocument/2006/relationships/hyperlink" Target="#Contents!A1"/></Relationships>
</file>

<file path=xl/drawings/_rels/drawing15.xml.rels><?xml version="1.0" encoding="UTF-8" standalone="yes"?>
<Relationships xmlns="http://schemas.openxmlformats.org/package/2006/relationships"><Relationship Id="rId1" Type="http://schemas.openxmlformats.org/officeDocument/2006/relationships/hyperlink" Target="#Contents!A1"/></Relationships>
</file>

<file path=xl/drawings/_rels/drawing16.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1" Type="http://schemas.openxmlformats.org/officeDocument/2006/relationships/hyperlink" Target="#Contents!A1"/></Relationships>
</file>

<file path=xl/drawings/_rels/drawing18.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19.xml.rels><?xml version="1.0" encoding="UTF-8" standalone="yes"?>
<Relationships xmlns="http://schemas.openxmlformats.org/package/2006/relationships"><Relationship Id="rId1" Type="http://schemas.openxmlformats.org/officeDocument/2006/relationships/hyperlink" Target="#Contents!A1"/></Relationships>
</file>

<file path=xl/drawings/_rels/drawing2.xml.rels><?xml version="1.0" encoding="UTF-8" standalone="yes"?>
<Relationships xmlns="http://schemas.openxmlformats.org/package/2006/relationships"><Relationship Id="rId8" Type="http://schemas.openxmlformats.org/officeDocument/2006/relationships/hyperlink" Target="#'2.4 Shared costs'!A1"/><Relationship Id="rId13" Type="http://schemas.openxmlformats.org/officeDocument/2006/relationships/hyperlink" Target="#'2.1 Revenue by service'!A1"/><Relationship Id="rId18" Type="http://schemas.openxmlformats.org/officeDocument/2006/relationships/hyperlink" Target="#'3.2 Asset impairment'!A1"/><Relationship Id="rId3" Type="http://schemas.openxmlformats.org/officeDocument/2006/relationships/hyperlink" Target="#'1. Pipeline information'!A1"/><Relationship Id="rId21" Type="http://schemas.openxmlformats.org/officeDocument/2006/relationships/hyperlink" Target="#'Amendment record'!A1"/><Relationship Id="rId7" Type="http://schemas.openxmlformats.org/officeDocument/2006/relationships/hyperlink" Target="#'1.1 Financial performance'!A1"/><Relationship Id="rId12" Type="http://schemas.openxmlformats.org/officeDocument/2006/relationships/hyperlink" Target="#'3.1 Asset useful life'!A1"/><Relationship Id="rId17" Type="http://schemas.openxmlformats.org/officeDocument/2006/relationships/hyperlink" Target="#'5.1 Exempt WAP services'!A1"/><Relationship Id="rId2" Type="http://schemas.openxmlformats.org/officeDocument/2006/relationships/hyperlink" Target="#Cover!A1"/><Relationship Id="rId16" Type="http://schemas.openxmlformats.org/officeDocument/2006/relationships/hyperlink" Target="#'3.3 Depreciation amortisation'!A1"/><Relationship Id="rId20" Type="http://schemas.openxmlformats.org/officeDocument/2006/relationships/hyperlink" Target="#Summary!A1"/><Relationship Id="rId1" Type="http://schemas.openxmlformats.org/officeDocument/2006/relationships/image" Target="../media/image1.png"/><Relationship Id="rId6" Type="http://schemas.openxmlformats.org/officeDocument/2006/relationships/hyperlink" Target="#'2.2 Revenue contributions '!A1"/><Relationship Id="rId11" Type="http://schemas.openxmlformats.org/officeDocument/2006/relationships/hyperlink" Target="#'6. Notes'!A1"/><Relationship Id="rId5" Type="http://schemas.openxmlformats.org/officeDocument/2006/relationships/hyperlink" Target="#'2.3 Indirect revenue'!A1"/><Relationship Id="rId15" Type="http://schemas.openxmlformats.org/officeDocument/2006/relationships/hyperlink" Target="#'4. Recovered capital'!A1"/><Relationship Id="rId10" Type="http://schemas.openxmlformats.org/officeDocument/2006/relationships/hyperlink" Target="#'5. Weighted average price'!A1"/><Relationship Id="rId19" Type="http://schemas.openxmlformats.org/officeDocument/2006/relationships/hyperlink" Target="#'4.1 Pipelines capex'!A1"/><Relationship Id="rId4" Type="http://schemas.openxmlformats.org/officeDocument/2006/relationships/hyperlink" Target="#'2. Revenues and expenses'!A1"/><Relationship Id="rId9" Type="http://schemas.openxmlformats.org/officeDocument/2006/relationships/hyperlink" Target="#'3. Statement of pipeline assets'!A1"/><Relationship Id="rId14" Type="http://schemas.openxmlformats.org/officeDocument/2006/relationships/hyperlink" Target="#'3.4 Shared supporting assets'!A1"/></Relationships>
</file>

<file path=xl/drawings/_rels/drawing20.xml.rels><?xml version="1.0" encoding="UTF-8" standalone="yes"?>
<Relationships xmlns="http://schemas.openxmlformats.org/package/2006/relationships"><Relationship Id="rId1" Type="http://schemas.openxmlformats.org/officeDocument/2006/relationships/hyperlink" Target="#Contents!A1"/></Relationships>
</file>

<file path=xl/drawings/_rels/drawing2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22.xml.rels><?xml version="1.0" encoding="UTF-8" standalone="yes"?>
<Relationships xmlns="http://schemas.openxmlformats.org/package/2006/relationships"><Relationship Id="rId1" Type="http://schemas.openxmlformats.org/officeDocument/2006/relationships/hyperlink" Target="#Contents!A1"/></Relationships>
</file>

<file path=xl/drawings/_rels/drawing23.xml.rels><?xml version="1.0" encoding="UTF-8" standalone="yes"?>
<Relationships xmlns="http://schemas.openxmlformats.org/package/2006/relationships"><Relationship Id="rId1" Type="http://schemas.openxmlformats.org/officeDocument/2006/relationships/hyperlink" Target="#Contents!A1"/></Relationships>
</file>

<file path=xl/drawings/_rels/drawing24.xml.rels><?xml version="1.0" encoding="UTF-8" standalone="yes"?>
<Relationships xmlns="http://schemas.openxmlformats.org/package/2006/relationships"><Relationship Id="rId1" Type="http://schemas.openxmlformats.org/officeDocument/2006/relationships/hyperlink" Target="#Contents!A1"/></Relationships>
</file>

<file path=xl/drawings/_rels/drawing3.xml.rels><?xml version="1.0" encoding="UTF-8" standalone="yes"?>
<Relationships xmlns="http://schemas.openxmlformats.org/package/2006/relationships"><Relationship Id="rId1" Type="http://schemas.openxmlformats.org/officeDocument/2006/relationships/hyperlink" Target="#Contents!A1"/></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6.xml.rels><?xml version="1.0" encoding="UTF-8" standalone="yes"?>
<Relationships xmlns="http://schemas.openxmlformats.org/package/2006/relationships"><Relationship Id="rId1" Type="http://schemas.openxmlformats.org/officeDocument/2006/relationships/hyperlink" Target="#Contents!A1"/></Relationships>
</file>

<file path=xl/drawings/_rels/drawing7.xml.rels><?xml version="1.0" encoding="UTF-8" standalone="yes"?>
<Relationships xmlns="http://schemas.openxmlformats.org/package/2006/relationships"><Relationship Id="rId1" Type="http://schemas.openxmlformats.org/officeDocument/2006/relationships/hyperlink" Target="#Contents!A1"/></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Contents!A1"/></Relationships>
</file>

<file path=xl/drawings/_rels/drawing9.xml.rels><?xml version="1.0" encoding="UTF-8" standalone="yes"?>
<Relationships xmlns="http://schemas.openxmlformats.org/package/2006/relationships"><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twoCellAnchor editAs="oneCell">
    <xdr:from>
      <xdr:col>4</xdr:col>
      <xdr:colOff>90488</xdr:colOff>
      <xdr:row>0</xdr:row>
      <xdr:rowOff>0</xdr:rowOff>
    </xdr:from>
    <xdr:to>
      <xdr:col>4</xdr:col>
      <xdr:colOff>1884522</xdr:colOff>
      <xdr:row>2</xdr:row>
      <xdr:rowOff>38100</xdr:rowOff>
    </xdr:to>
    <xdr:pic>
      <xdr:nvPicPr>
        <xdr:cNvPr id="10662" name="Picture 1">
          <a:extLst>
            <a:ext uri="{FF2B5EF4-FFF2-40B4-BE49-F238E27FC236}">
              <a16:creationId xmlns:a16="http://schemas.microsoft.com/office/drawing/2014/main" id="{00000000-0008-0000-0100-0000A629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57850" y="0"/>
          <a:ext cx="1881188"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31700</xdr:colOff>
      <xdr:row>1</xdr:row>
      <xdr:rowOff>3506</xdr:rowOff>
    </xdr:to>
    <xdr:sp macro="" textlink="">
      <xdr:nvSpPr>
        <xdr:cNvPr id="3" name="AutoShape 45">
          <a:hlinkClick xmlns:r="http://schemas.openxmlformats.org/officeDocument/2006/relationships" r:id="rId1"/>
          <a:extLst>
            <a:ext uri="{FF2B5EF4-FFF2-40B4-BE49-F238E27FC236}">
              <a16:creationId xmlns:a16="http://schemas.microsoft.com/office/drawing/2014/main" id="{00000000-0008-0000-0A00-000003000000}"/>
            </a:ext>
          </a:extLst>
        </xdr:cNvPr>
        <xdr:cNvSpPr>
          <a:spLocks noChangeArrowheads="1"/>
        </xdr:cNvSpPr>
      </xdr:nvSpPr>
      <xdr:spPr bwMode="auto">
        <a:xfrm>
          <a:off x="0" y="0"/>
          <a:ext cx="888950" cy="265444"/>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lnSpc>
              <a:spcPts val="600"/>
            </a:lnSpc>
            <a:defRPr sz="1000"/>
          </a:pPr>
          <a:r>
            <a:rPr lang="en-AU" sz="900" b="1" i="0" u="none" strike="noStrike" baseline="0">
              <a:solidFill>
                <a:srgbClr val="000080"/>
              </a:solidFill>
              <a:latin typeface="Arial"/>
              <a:cs typeface="Arial"/>
            </a:rPr>
            <a:t>Contents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2407</xdr:colOff>
      <xdr:row>1</xdr:row>
      <xdr:rowOff>0</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00000000-0008-0000-0B00-000002000000}"/>
            </a:ext>
          </a:extLst>
        </xdr:cNvPr>
        <xdr:cNvSpPr>
          <a:spLocks noChangeArrowheads="1"/>
        </xdr:cNvSpPr>
      </xdr:nvSpPr>
      <xdr:spPr bwMode="auto">
        <a:xfrm>
          <a:off x="0" y="0"/>
          <a:ext cx="739140" cy="22860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lnSpc>
              <a:spcPts val="600"/>
            </a:lnSpc>
            <a:defRPr sz="1000"/>
          </a:pPr>
          <a:r>
            <a:rPr lang="en-AU" sz="900" b="1" i="0" u="none" strike="noStrike" baseline="0">
              <a:solidFill>
                <a:srgbClr val="000080"/>
              </a:solidFill>
              <a:latin typeface="Arial"/>
              <a:cs typeface="Arial"/>
            </a:rPr>
            <a:t>Contents</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814388</xdr:colOff>
      <xdr:row>1</xdr:row>
      <xdr:rowOff>17774</xdr:rowOff>
    </xdr:to>
    <xdr:sp macro="" textlink="">
      <xdr:nvSpPr>
        <xdr:cNvPr id="3" name="AutoShape 45">
          <a:hlinkClick xmlns:r="http://schemas.openxmlformats.org/officeDocument/2006/relationships" r:id="rId1"/>
          <a:extLst>
            <a:ext uri="{FF2B5EF4-FFF2-40B4-BE49-F238E27FC236}">
              <a16:creationId xmlns:a16="http://schemas.microsoft.com/office/drawing/2014/main" id="{00000000-0008-0000-0C00-000003000000}"/>
            </a:ext>
          </a:extLst>
        </xdr:cNvPr>
        <xdr:cNvSpPr>
          <a:spLocks noChangeArrowheads="1"/>
        </xdr:cNvSpPr>
      </xdr:nvSpPr>
      <xdr:spPr bwMode="auto">
        <a:xfrm>
          <a:off x="0" y="0"/>
          <a:ext cx="814388" cy="279712"/>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900" b="1" i="0" u="none" strike="noStrike" baseline="0">
              <a:solidFill>
                <a:srgbClr val="000080"/>
              </a:solidFill>
              <a:latin typeface="Arial"/>
              <a:cs typeface="Arial"/>
            </a:rPr>
            <a:t>Contents</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pSp>
      <xdr:nvGrpSpPr>
        <xdr:cNvPr id="100490" name="Group 1">
          <a:extLst>
            <a:ext uri="{FF2B5EF4-FFF2-40B4-BE49-F238E27FC236}">
              <a16:creationId xmlns:a16="http://schemas.microsoft.com/office/drawing/2014/main" id="{00000000-0008-0000-0D00-00008A880100}"/>
            </a:ext>
          </a:extLst>
        </xdr:cNvPr>
        <xdr:cNvGrpSpPr>
          <a:grpSpLocks/>
        </xdr:cNvGrpSpPr>
      </xdr:nvGrpSpPr>
      <xdr:grpSpPr bwMode="auto">
        <a:xfrm>
          <a:off x="0" y="0"/>
          <a:ext cx="800100" cy="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00000000-0008-0000-0D00-000003000000}"/>
              </a:ext>
            </a:extLst>
          </xdr:cNvPr>
          <xdr:cNvSpPr>
            <a:spLocks noChangeArrowheads="1"/>
          </xdr:cNvSpPr>
        </xdr:nvSpPr>
        <xdr:spPr bwMode="auto">
          <a:xfrm>
            <a:off x="-1710925300838"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100496" name="Picture 3">
            <a:extLst>
              <a:ext uri="{FF2B5EF4-FFF2-40B4-BE49-F238E27FC236}">
                <a16:creationId xmlns:a16="http://schemas.microsoft.com/office/drawing/2014/main" id="{00000000-0008-0000-0D00-0000908801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0</xdr:colOff>
      <xdr:row>0</xdr:row>
      <xdr:rowOff>0</xdr:rowOff>
    </xdr:to>
    <xdr:grpSp>
      <xdr:nvGrpSpPr>
        <xdr:cNvPr id="100491" name="Group 7">
          <a:extLst>
            <a:ext uri="{FF2B5EF4-FFF2-40B4-BE49-F238E27FC236}">
              <a16:creationId xmlns:a16="http://schemas.microsoft.com/office/drawing/2014/main" id="{00000000-0008-0000-0D00-00008B880100}"/>
            </a:ext>
          </a:extLst>
        </xdr:cNvPr>
        <xdr:cNvGrpSpPr>
          <a:grpSpLocks/>
        </xdr:cNvGrpSpPr>
      </xdr:nvGrpSpPr>
      <xdr:grpSpPr bwMode="auto">
        <a:xfrm>
          <a:off x="0" y="0"/>
          <a:ext cx="800100" cy="0"/>
          <a:chOff x="0" y="2"/>
          <a:chExt cx="77" cy="61"/>
        </a:xfrm>
      </xdr:grpSpPr>
      <xdr:sp macro="" textlink="">
        <xdr:nvSpPr>
          <xdr:cNvPr id="6" name="AutoShape 45">
            <a:hlinkClick xmlns:r="http://schemas.openxmlformats.org/officeDocument/2006/relationships" r:id="rId1"/>
            <a:extLst>
              <a:ext uri="{FF2B5EF4-FFF2-40B4-BE49-F238E27FC236}">
                <a16:creationId xmlns:a16="http://schemas.microsoft.com/office/drawing/2014/main" id="{00000000-0008-0000-0D00-000006000000}"/>
              </a:ext>
            </a:extLst>
          </xdr:cNvPr>
          <xdr:cNvSpPr>
            <a:spLocks noChangeArrowheads="1"/>
          </xdr:cNvSpPr>
        </xdr:nvSpPr>
        <xdr:spPr bwMode="auto">
          <a:xfrm>
            <a:off x="-1710925300838"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100494" name="Picture 9">
            <a:extLst>
              <a:ext uri="{FF2B5EF4-FFF2-40B4-BE49-F238E27FC236}">
                <a16:creationId xmlns:a16="http://schemas.microsoft.com/office/drawing/2014/main" id="{00000000-0008-0000-0D00-00008E8801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0</xdr:col>
      <xdr:colOff>814388</xdr:colOff>
      <xdr:row>1</xdr:row>
      <xdr:rowOff>17774</xdr:rowOff>
    </xdr:to>
    <xdr:sp macro="" textlink="">
      <xdr:nvSpPr>
        <xdr:cNvPr id="9" name="AutoShape 45">
          <a:hlinkClick xmlns:r="http://schemas.openxmlformats.org/officeDocument/2006/relationships" r:id="rId1"/>
          <a:extLst>
            <a:ext uri="{FF2B5EF4-FFF2-40B4-BE49-F238E27FC236}">
              <a16:creationId xmlns:a16="http://schemas.microsoft.com/office/drawing/2014/main" id="{00000000-0008-0000-0D00-000009000000}"/>
            </a:ext>
          </a:extLst>
        </xdr:cNvPr>
        <xdr:cNvSpPr>
          <a:spLocks noChangeArrowheads="1"/>
        </xdr:cNvSpPr>
      </xdr:nvSpPr>
      <xdr:spPr bwMode="auto">
        <a:xfrm>
          <a:off x="0" y="0"/>
          <a:ext cx="814388" cy="279712"/>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900" b="1" i="0" u="none" strike="noStrike" baseline="0">
              <a:solidFill>
                <a:srgbClr val="000080"/>
              </a:solidFill>
              <a:latin typeface="Arial"/>
              <a:cs typeface="Arial"/>
            </a:rPr>
            <a:t>Contents</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1</xdr:row>
      <xdr:rowOff>17774</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00000000-0008-0000-0E00-000002000000}"/>
            </a:ext>
          </a:extLst>
        </xdr:cNvPr>
        <xdr:cNvSpPr>
          <a:spLocks noChangeArrowheads="1"/>
        </xdr:cNvSpPr>
      </xdr:nvSpPr>
      <xdr:spPr bwMode="auto">
        <a:xfrm>
          <a:off x="0" y="0"/>
          <a:ext cx="723900" cy="278884"/>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900" b="1" i="0" u="none" strike="noStrike" baseline="0">
              <a:solidFill>
                <a:srgbClr val="000080"/>
              </a:solidFill>
              <a:latin typeface="Arial"/>
              <a:cs typeface="Arial"/>
            </a:rPr>
            <a:t>Contents</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xdr:colOff>
      <xdr:row>0</xdr:row>
      <xdr:rowOff>0</xdr:rowOff>
    </xdr:from>
    <xdr:to>
      <xdr:col>1</xdr:col>
      <xdr:colOff>7302</xdr:colOff>
      <xdr:row>1</xdr:row>
      <xdr:rowOff>36597</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00000000-0008-0000-0F00-000002000000}"/>
            </a:ext>
          </a:extLst>
        </xdr:cNvPr>
        <xdr:cNvSpPr>
          <a:spLocks noChangeArrowheads="1"/>
        </xdr:cNvSpPr>
      </xdr:nvSpPr>
      <xdr:spPr bwMode="auto">
        <a:xfrm>
          <a:off x="1" y="0"/>
          <a:ext cx="781050" cy="302907"/>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900" b="1" i="0" u="none" strike="noStrike" baseline="0">
              <a:solidFill>
                <a:srgbClr val="000080"/>
              </a:solidFill>
              <a:latin typeface="Arial"/>
              <a:cs typeface="Arial"/>
            </a:rPr>
            <a:t>Contents</a:t>
          </a:r>
        </a:p>
      </xdr:txBody>
    </xdr:sp>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28575</xdr:colOff>
      <xdr:row>1</xdr:row>
      <xdr:rowOff>57150</xdr:rowOff>
    </xdr:from>
    <xdr:to>
      <xdr:col>14</xdr:col>
      <xdr:colOff>66675</xdr:colOff>
      <xdr:row>60</xdr:row>
      <xdr:rowOff>114300</xdr:rowOff>
    </xdr:to>
    <xdr:pic>
      <xdr:nvPicPr>
        <xdr:cNvPr id="2" name="Picture 1">
          <a:extLst>
            <a:ext uri="{FF2B5EF4-FFF2-40B4-BE49-F238E27FC236}">
              <a16:creationId xmlns:a16="http://schemas.microsoft.com/office/drawing/2014/main" id="{859DB134-6CF6-F496-E190-345FA32B2D24}"/>
            </a:ext>
          </a:extLst>
        </xdr:cNvPr>
        <xdr:cNvPicPr>
          <a:picLocks noChangeAspect="1"/>
        </xdr:cNvPicPr>
      </xdr:nvPicPr>
      <xdr:blipFill>
        <a:blip xmlns:r="http://schemas.openxmlformats.org/officeDocument/2006/relationships" r:embed="rId1"/>
        <a:stretch>
          <a:fillRect/>
        </a:stretch>
      </xdr:blipFill>
      <xdr:spPr>
        <a:xfrm>
          <a:off x="628650" y="219075"/>
          <a:ext cx="7839075" cy="9610725"/>
        </a:xfrm>
        <a:prstGeom prst="rect">
          <a:avLst/>
        </a:prstGeom>
      </xdr:spPr>
    </xdr:pic>
    <xdr:clientData/>
  </xdr:twoCellAnchor>
  <xdr:twoCellAnchor editAs="oneCell">
    <xdr:from>
      <xdr:col>15</xdr:col>
      <xdr:colOff>38100</xdr:colOff>
      <xdr:row>1</xdr:row>
      <xdr:rowOff>28576</xdr:rowOff>
    </xdr:from>
    <xdr:to>
      <xdr:col>27</xdr:col>
      <xdr:colOff>580057</xdr:colOff>
      <xdr:row>60</xdr:row>
      <xdr:rowOff>28575</xdr:rowOff>
    </xdr:to>
    <xdr:pic>
      <xdr:nvPicPr>
        <xdr:cNvPr id="3" name="Picture 2">
          <a:extLst>
            <a:ext uri="{FF2B5EF4-FFF2-40B4-BE49-F238E27FC236}">
              <a16:creationId xmlns:a16="http://schemas.microsoft.com/office/drawing/2014/main" id="{29790F95-208A-8CA9-DF9F-1E94FBF7FB31}"/>
            </a:ext>
          </a:extLst>
        </xdr:cNvPr>
        <xdr:cNvPicPr>
          <a:picLocks noChangeAspect="1"/>
        </xdr:cNvPicPr>
      </xdr:nvPicPr>
      <xdr:blipFill>
        <a:blip xmlns:r="http://schemas.openxmlformats.org/officeDocument/2006/relationships" r:embed="rId2"/>
        <a:stretch>
          <a:fillRect/>
        </a:stretch>
      </xdr:blipFill>
      <xdr:spPr>
        <a:xfrm>
          <a:off x="9039225" y="190501"/>
          <a:ext cx="7742857" cy="9553574"/>
        </a:xfrm>
        <a:prstGeom prst="rect">
          <a:avLst/>
        </a:prstGeom>
      </xdr:spPr>
    </xdr:pic>
    <xdr:clientData/>
  </xdr:twoCellAnchor>
  <xdr:twoCellAnchor editAs="oneCell">
    <xdr:from>
      <xdr:col>29</xdr:col>
      <xdr:colOff>0</xdr:colOff>
      <xdr:row>1</xdr:row>
      <xdr:rowOff>0</xdr:rowOff>
    </xdr:from>
    <xdr:to>
      <xdr:col>41</xdr:col>
      <xdr:colOff>590550</xdr:colOff>
      <xdr:row>60</xdr:row>
      <xdr:rowOff>66675</xdr:rowOff>
    </xdr:to>
    <xdr:pic>
      <xdr:nvPicPr>
        <xdr:cNvPr id="4" name="Picture 3">
          <a:extLst>
            <a:ext uri="{FF2B5EF4-FFF2-40B4-BE49-F238E27FC236}">
              <a16:creationId xmlns:a16="http://schemas.microsoft.com/office/drawing/2014/main" id="{AB3B5916-6FA7-7B5D-6120-A8FC711056E0}"/>
            </a:ext>
          </a:extLst>
        </xdr:cNvPr>
        <xdr:cNvPicPr>
          <a:picLocks noChangeAspect="1"/>
        </xdr:cNvPicPr>
      </xdr:nvPicPr>
      <xdr:blipFill>
        <a:blip xmlns:r="http://schemas.openxmlformats.org/officeDocument/2006/relationships" r:embed="rId3"/>
        <a:stretch>
          <a:fillRect/>
        </a:stretch>
      </xdr:blipFill>
      <xdr:spPr>
        <a:xfrm>
          <a:off x="17402175" y="161925"/>
          <a:ext cx="7791450" cy="962025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1</xdr:row>
      <xdr:rowOff>40145</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00000000-0008-0000-1000-000002000000}"/>
            </a:ext>
          </a:extLst>
        </xdr:cNvPr>
        <xdr:cNvSpPr>
          <a:spLocks noChangeArrowheads="1"/>
        </xdr:cNvSpPr>
      </xdr:nvSpPr>
      <xdr:spPr bwMode="auto">
        <a:xfrm>
          <a:off x="0" y="0"/>
          <a:ext cx="762000" cy="26670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900" b="1" i="0" u="none" strike="noStrike" baseline="0">
              <a:solidFill>
                <a:srgbClr val="000080"/>
              </a:solidFill>
              <a:latin typeface="Arial"/>
              <a:cs typeface="Arial"/>
            </a:rPr>
            <a:t>Contents</a:t>
          </a:r>
        </a:p>
      </xdr:txBody>
    </xdr:sp>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14</xdr:col>
      <xdr:colOff>56168</xdr:colOff>
      <xdr:row>66</xdr:row>
      <xdr:rowOff>142876</xdr:rowOff>
    </xdr:to>
    <xdr:pic>
      <xdr:nvPicPr>
        <xdr:cNvPr id="2" name="Picture 1">
          <a:extLst>
            <a:ext uri="{FF2B5EF4-FFF2-40B4-BE49-F238E27FC236}">
              <a16:creationId xmlns:a16="http://schemas.microsoft.com/office/drawing/2014/main" id="{0DEBA662-B170-3B69-9AEA-C169B53BCFE9}"/>
            </a:ext>
          </a:extLst>
        </xdr:cNvPr>
        <xdr:cNvPicPr>
          <a:picLocks noChangeAspect="1"/>
        </xdr:cNvPicPr>
      </xdr:nvPicPr>
      <xdr:blipFill>
        <a:blip xmlns:r="http://schemas.openxmlformats.org/officeDocument/2006/relationships" r:embed="rId1"/>
        <a:stretch>
          <a:fillRect/>
        </a:stretch>
      </xdr:blipFill>
      <xdr:spPr>
        <a:xfrm>
          <a:off x="600075" y="161926"/>
          <a:ext cx="7857143" cy="10668000"/>
        </a:xfrm>
        <a:prstGeom prst="rect">
          <a:avLst/>
        </a:prstGeom>
      </xdr:spPr>
    </xdr:pic>
    <xdr:clientData/>
  </xdr:twoCellAnchor>
  <xdr:twoCellAnchor editAs="oneCell">
    <xdr:from>
      <xdr:col>15</xdr:col>
      <xdr:colOff>0</xdr:colOff>
      <xdr:row>0</xdr:row>
      <xdr:rowOff>161924</xdr:rowOff>
    </xdr:from>
    <xdr:to>
      <xdr:col>28</xdr:col>
      <xdr:colOff>160930</xdr:colOff>
      <xdr:row>65</xdr:row>
      <xdr:rowOff>85725</xdr:rowOff>
    </xdr:to>
    <xdr:pic>
      <xdr:nvPicPr>
        <xdr:cNvPr id="4" name="Picture 3">
          <a:extLst>
            <a:ext uri="{FF2B5EF4-FFF2-40B4-BE49-F238E27FC236}">
              <a16:creationId xmlns:a16="http://schemas.microsoft.com/office/drawing/2014/main" id="{AAD9271D-678D-0D10-AAE4-C3755AC01E11}"/>
            </a:ext>
          </a:extLst>
        </xdr:cNvPr>
        <xdr:cNvPicPr>
          <a:picLocks noChangeAspect="1"/>
        </xdr:cNvPicPr>
      </xdr:nvPicPr>
      <xdr:blipFill>
        <a:blip xmlns:r="http://schemas.openxmlformats.org/officeDocument/2006/relationships" r:embed="rId2"/>
        <a:stretch>
          <a:fillRect/>
        </a:stretch>
      </xdr:blipFill>
      <xdr:spPr>
        <a:xfrm>
          <a:off x="9001125" y="161924"/>
          <a:ext cx="7961905" cy="10448926"/>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xdr:colOff>
      <xdr:row>0</xdr:row>
      <xdr:rowOff>0</xdr:rowOff>
    </xdr:from>
    <xdr:to>
      <xdr:col>1</xdr:col>
      <xdr:colOff>1</xdr:colOff>
      <xdr:row>1</xdr:row>
      <xdr:rowOff>36597</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00000000-0008-0000-1100-000002000000}"/>
            </a:ext>
          </a:extLst>
        </xdr:cNvPr>
        <xdr:cNvSpPr>
          <a:spLocks noChangeArrowheads="1"/>
        </xdr:cNvSpPr>
      </xdr:nvSpPr>
      <xdr:spPr bwMode="auto">
        <a:xfrm>
          <a:off x="1" y="0"/>
          <a:ext cx="762000" cy="302907"/>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900" b="1" i="0" u="none" strike="noStrike" baseline="0">
              <a:solidFill>
                <a:srgbClr val="000080"/>
              </a:solidFill>
              <a:latin typeface="Arial"/>
              <a:cs typeface="Arial"/>
            </a:rPr>
            <a:t>Contents</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28575</xdr:colOff>
      <xdr:row>1</xdr:row>
      <xdr:rowOff>38100</xdr:rowOff>
    </xdr:from>
    <xdr:to>
      <xdr:col>3</xdr:col>
      <xdr:colOff>223838</xdr:colOff>
      <xdr:row>3</xdr:row>
      <xdr:rowOff>80963</xdr:rowOff>
    </xdr:to>
    <xdr:pic>
      <xdr:nvPicPr>
        <xdr:cNvPr id="102726" name="Picture 1">
          <a:extLst>
            <a:ext uri="{FF2B5EF4-FFF2-40B4-BE49-F238E27FC236}">
              <a16:creationId xmlns:a16="http://schemas.microsoft.com/office/drawing/2014/main" id="{00000000-0008-0000-0200-0000469101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6725" y="333375"/>
          <a:ext cx="1819275" cy="5000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87207</xdr:colOff>
      <xdr:row>5</xdr:row>
      <xdr:rowOff>8358</xdr:rowOff>
    </xdr:from>
    <xdr:to>
      <xdr:col>4</xdr:col>
      <xdr:colOff>323063</xdr:colOff>
      <xdr:row>8</xdr:row>
      <xdr:rowOff>7627</xdr:rowOff>
    </xdr:to>
    <xdr:sp macro="" textlink="">
      <xdr:nvSpPr>
        <xdr:cNvPr id="44" name="AutoShape 15">
          <a:hlinkClick xmlns:r="http://schemas.openxmlformats.org/officeDocument/2006/relationships" r:id="rId2"/>
          <a:extLst>
            <a:ext uri="{FF2B5EF4-FFF2-40B4-BE49-F238E27FC236}">
              <a16:creationId xmlns:a16="http://schemas.microsoft.com/office/drawing/2014/main" id="{00000000-0008-0000-0200-00002C000000}"/>
            </a:ext>
          </a:extLst>
        </xdr:cNvPr>
        <xdr:cNvSpPr>
          <a:spLocks noChangeArrowheads="1"/>
        </xdr:cNvSpPr>
      </xdr:nvSpPr>
      <xdr:spPr bwMode="auto">
        <a:xfrm>
          <a:off x="946362" y="1133261"/>
          <a:ext cx="2589866" cy="520932"/>
        </a:xfrm>
        <a:prstGeom prst="bevel">
          <a:avLst>
            <a:gd name="adj" fmla="val 12500"/>
          </a:avLst>
        </a:prstGeom>
        <a:solidFill>
          <a:srgbClr val="009999">
            <a:alpha val="89803"/>
          </a:srgbClr>
        </a:solidFill>
        <a:ln>
          <a:noFill/>
        </a:ln>
      </xdr:spPr>
      <xdr:txBody>
        <a:bodyPr vertOverflow="clip" wrap="square" lIns="180000" tIns="45720" rIns="180000" bIns="45720" anchor="ctr"/>
        <a:lstStyle/>
        <a:p>
          <a:pPr algn="l" rtl="0">
            <a:defRPr sz="1000"/>
          </a:pPr>
          <a:r>
            <a:rPr lang="en-AU" sz="1100" b="1" i="0" u="none" strike="noStrike" baseline="0">
              <a:solidFill>
                <a:schemeClr val="bg1"/>
              </a:solidFill>
              <a:latin typeface="Arial"/>
              <a:cs typeface="Arial"/>
            </a:rPr>
            <a:t>Cover sheet</a:t>
          </a:r>
        </a:p>
      </xdr:txBody>
    </xdr:sp>
    <xdr:clientData/>
  </xdr:twoCellAnchor>
  <xdr:twoCellAnchor>
    <xdr:from>
      <xdr:col>2</xdr:col>
      <xdr:colOff>84773</xdr:colOff>
      <xdr:row>13</xdr:row>
      <xdr:rowOff>17884</xdr:rowOff>
    </xdr:from>
    <xdr:to>
      <xdr:col>4</xdr:col>
      <xdr:colOff>321565</xdr:colOff>
      <xdr:row>15</xdr:row>
      <xdr:rowOff>96573</xdr:rowOff>
    </xdr:to>
    <xdr:sp macro="" textlink="">
      <xdr:nvSpPr>
        <xdr:cNvPr id="45" name="AutoShape 2">
          <a:hlinkClick xmlns:r="http://schemas.openxmlformats.org/officeDocument/2006/relationships" r:id="rId3"/>
          <a:extLst>
            <a:ext uri="{FF2B5EF4-FFF2-40B4-BE49-F238E27FC236}">
              <a16:creationId xmlns:a16="http://schemas.microsoft.com/office/drawing/2014/main" id="{00000000-0008-0000-0200-00002D000000}"/>
            </a:ext>
          </a:extLst>
        </xdr:cNvPr>
        <xdr:cNvSpPr>
          <a:spLocks noChangeArrowheads="1"/>
        </xdr:cNvSpPr>
      </xdr:nvSpPr>
      <xdr:spPr bwMode="auto">
        <a:xfrm>
          <a:off x="933450" y="2863002"/>
          <a:ext cx="2585642" cy="541905"/>
        </a:xfrm>
        <a:prstGeom prst="bevel">
          <a:avLst>
            <a:gd name="adj" fmla="val 12500"/>
          </a:avLst>
        </a:prstGeom>
        <a:solidFill>
          <a:srgbClr val="009999">
            <a:alpha val="89803"/>
          </a:srgbClr>
        </a:solidFill>
        <a:ln>
          <a:noFill/>
        </a:ln>
      </xdr:spPr>
      <xdr:txBody>
        <a:bodyPr vertOverflow="clip" wrap="square" lIns="180000" tIns="46800" rIns="180000" bIns="46800" anchor="ctr"/>
        <a:lstStyle/>
        <a:p>
          <a:pPr algn="l" rtl="0">
            <a:defRPr sz="1000"/>
          </a:pPr>
          <a:r>
            <a:rPr lang="en-AU" sz="1200" b="1" i="0" u="none" strike="noStrike" baseline="0">
              <a:solidFill>
                <a:schemeClr val="bg1"/>
              </a:solidFill>
              <a:latin typeface="Arial"/>
              <a:cs typeface="Arial"/>
            </a:rPr>
            <a:t>1. Pipeline information</a:t>
          </a:r>
        </a:p>
      </xdr:txBody>
    </xdr:sp>
    <xdr:clientData/>
  </xdr:twoCellAnchor>
  <xdr:twoCellAnchor>
    <xdr:from>
      <xdr:col>2</xdr:col>
      <xdr:colOff>113148</xdr:colOff>
      <xdr:row>20</xdr:row>
      <xdr:rowOff>77609</xdr:rowOff>
    </xdr:from>
    <xdr:to>
      <xdr:col>4</xdr:col>
      <xdr:colOff>334045</xdr:colOff>
      <xdr:row>23</xdr:row>
      <xdr:rowOff>74532</xdr:rowOff>
    </xdr:to>
    <xdr:sp macro="" textlink="">
      <xdr:nvSpPr>
        <xdr:cNvPr id="46" name="AutoShape 2">
          <a:hlinkClick xmlns:r="http://schemas.openxmlformats.org/officeDocument/2006/relationships" r:id="rId4"/>
          <a:extLst>
            <a:ext uri="{FF2B5EF4-FFF2-40B4-BE49-F238E27FC236}">
              <a16:creationId xmlns:a16="http://schemas.microsoft.com/office/drawing/2014/main" id="{00000000-0008-0000-0200-00002E000000}"/>
            </a:ext>
          </a:extLst>
        </xdr:cNvPr>
        <xdr:cNvSpPr>
          <a:spLocks noChangeArrowheads="1"/>
        </xdr:cNvSpPr>
      </xdr:nvSpPr>
      <xdr:spPr bwMode="auto">
        <a:xfrm>
          <a:off x="950395" y="4282897"/>
          <a:ext cx="2591816" cy="565327"/>
        </a:xfrm>
        <a:prstGeom prst="bevel">
          <a:avLst>
            <a:gd name="adj" fmla="val 12500"/>
          </a:avLst>
        </a:prstGeom>
        <a:solidFill>
          <a:srgbClr val="009999">
            <a:alpha val="89803"/>
          </a:srgbClr>
        </a:solidFill>
        <a:ln>
          <a:noFill/>
        </a:ln>
      </xdr:spPr>
      <xdr:txBody>
        <a:bodyPr vertOverflow="clip" wrap="square" lIns="180000" tIns="46800" rIns="180000" bIns="46800" anchor="ctr"/>
        <a:lstStyle/>
        <a:p>
          <a:pPr algn="l" rtl="0">
            <a:defRPr sz="1000"/>
          </a:pPr>
          <a:r>
            <a:rPr lang="en-AU" sz="1100" b="1" i="0" u="none" strike="noStrike" baseline="0">
              <a:solidFill>
                <a:schemeClr val="bg1"/>
              </a:solidFill>
              <a:latin typeface="Arial"/>
              <a:cs typeface="Arial"/>
            </a:rPr>
            <a:t>2. Revenues and expenses</a:t>
          </a:r>
        </a:p>
      </xdr:txBody>
    </xdr:sp>
    <xdr:clientData/>
  </xdr:twoCellAnchor>
  <xdr:twoCellAnchor>
    <xdr:from>
      <xdr:col>2</xdr:col>
      <xdr:colOff>285104</xdr:colOff>
      <xdr:row>30</xdr:row>
      <xdr:rowOff>171450</xdr:rowOff>
    </xdr:from>
    <xdr:to>
      <xdr:col>4</xdr:col>
      <xdr:colOff>304800</xdr:colOff>
      <xdr:row>33</xdr:row>
      <xdr:rowOff>95249</xdr:rowOff>
    </xdr:to>
    <xdr:sp macro="" textlink="">
      <xdr:nvSpPr>
        <xdr:cNvPr id="47" name="AutoShape 2">
          <a:hlinkClick xmlns:r="http://schemas.openxmlformats.org/officeDocument/2006/relationships" r:id="rId5"/>
          <a:extLst>
            <a:ext uri="{FF2B5EF4-FFF2-40B4-BE49-F238E27FC236}">
              <a16:creationId xmlns:a16="http://schemas.microsoft.com/office/drawing/2014/main" id="{00000000-0008-0000-0200-00002F000000}"/>
            </a:ext>
          </a:extLst>
        </xdr:cNvPr>
        <xdr:cNvSpPr>
          <a:spLocks noChangeArrowheads="1"/>
        </xdr:cNvSpPr>
      </xdr:nvSpPr>
      <xdr:spPr bwMode="auto">
        <a:xfrm>
          <a:off x="1142354" y="6148388"/>
          <a:ext cx="2429521" cy="495299"/>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2.3 Indirect revenue</a:t>
          </a:r>
        </a:p>
      </xdr:txBody>
    </xdr:sp>
    <xdr:clientData/>
  </xdr:twoCellAnchor>
  <xdr:twoCellAnchor>
    <xdr:from>
      <xdr:col>2</xdr:col>
      <xdr:colOff>292498</xdr:colOff>
      <xdr:row>27</xdr:row>
      <xdr:rowOff>80010</xdr:rowOff>
    </xdr:from>
    <xdr:to>
      <xdr:col>4</xdr:col>
      <xdr:colOff>318565</xdr:colOff>
      <xdr:row>30</xdr:row>
      <xdr:rowOff>15839</xdr:rowOff>
    </xdr:to>
    <xdr:sp macro="" textlink="">
      <xdr:nvSpPr>
        <xdr:cNvPr id="48" name="AutoShape 2">
          <a:hlinkClick xmlns:r="http://schemas.openxmlformats.org/officeDocument/2006/relationships" r:id="rId6"/>
          <a:extLst>
            <a:ext uri="{FF2B5EF4-FFF2-40B4-BE49-F238E27FC236}">
              <a16:creationId xmlns:a16="http://schemas.microsoft.com/office/drawing/2014/main" id="{00000000-0008-0000-0200-000030000000}"/>
            </a:ext>
          </a:extLst>
        </xdr:cNvPr>
        <xdr:cNvSpPr>
          <a:spLocks noChangeArrowheads="1"/>
        </xdr:cNvSpPr>
      </xdr:nvSpPr>
      <xdr:spPr bwMode="auto">
        <a:xfrm>
          <a:off x="1149748" y="5485448"/>
          <a:ext cx="2435892" cy="507329"/>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2.2 Revenue contributions</a:t>
          </a:r>
        </a:p>
      </xdr:txBody>
    </xdr:sp>
    <xdr:clientData/>
  </xdr:twoCellAnchor>
  <xdr:twoCellAnchor>
    <xdr:from>
      <xdr:col>2</xdr:col>
      <xdr:colOff>275802</xdr:colOff>
      <xdr:row>16</xdr:row>
      <xdr:rowOff>75984</xdr:rowOff>
    </xdr:from>
    <xdr:to>
      <xdr:col>4</xdr:col>
      <xdr:colOff>321841</xdr:colOff>
      <xdr:row>19</xdr:row>
      <xdr:rowOff>47797</xdr:rowOff>
    </xdr:to>
    <xdr:sp macro="" textlink="">
      <xdr:nvSpPr>
        <xdr:cNvPr id="49" name="AutoShape 2">
          <a:hlinkClick xmlns:r="http://schemas.openxmlformats.org/officeDocument/2006/relationships" r:id="rId7"/>
          <a:extLst>
            <a:ext uri="{FF2B5EF4-FFF2-40B4-BE49-F238E27FC236}">
              <a16:creationId xmlns:a16="http://schemas.microsoft.com/office/drawing/2014/main" id="{00000000-0008-0000-0200-000031000000}"/>
            </a:ext>
          </a:extLst>
        </xdr:cNvPr>
        <xdr:cNvSpPr>
          <a:spLocks noChangeArrowheads="1"/>
        </xdr:cNvSpPr>
      </xdr:nvSpPr>
      <xdr:spPr bwMode="auto">
        <a:xfrm>
          <a:off x="1159722" y="3310674"/>
          <a:ext cx="2346350" cy="541905"/>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1.1 Financial performance</a:t>
          </a:r>
        </a:p>
      </xdr:txBody>
    </xdr:sp>
    <xdr:clientData/>
  </xdr:twoCellAnchor>
  <xdr:twoCellAnchor>
    <xdr:from>
      <xdr:col>2</xdr:col>
      <xdr:colOff>291995</xdr:colOff>
      <xdr:row>34</xdr:row>
      <xdr:rowOff>55689</xdr:rowOff>
    </xdr:from>
    <xdr:to>
      <xdr:col>4</xdr:col>
      <xdr:colOff>309564</xdr:colOff>
      <xdr:row>36</xdr:row>
      <xdr:rowOff>171450</xdr:rowOff>
    </xdr:to>
    <xdr:sp macro="" textlink="">
      <xdr:nvSpPr>
        <xdr:cNvPr id="50" name="AutoShape 2">
          <a:hlinkClick xmlns:r="http://schemas.openxmlformats.org/officeDocument/2006/relationships" r:id="rId8"/>
          <a:extLst>
            <a:ext uri="{FF2B5EF4-FFF2-40B4-BE49-F238E27FC236}">
              <a16:creationId xmlns:a16="http://schemas.microsoft.com/office/drawing/2014/main" id="{00000000-0008-0000-0200-000032000000}"/>
            </a:ext>
          </a:extLst>
        </xdr:cNvPr>
        <xdr:cNvSpPr>
          <a:spLocks noChangeArrowheads="1"/>
        </xdr:cNvSpPr>
      </xdr:nvSpPr>
      <xdr:spPr bwMode="auto">
        <a:xfrm>
          <a:off x="1149245" y="6794627"/>
          <a:ext cx="2427394" cy="496761"/>
        </a:xfrm>
        <a:prstGeom prst="bevel">
          <a:avLst>
            <a:gd name="adj" fmla="val 12500"/>
          </a:avLst>
        </a:prstGeom>
        <a:solidFill>
          <a:srgbClr val="C0C0C0">
            <a:alpha val="89803"/>
          </a:srgbClr>
        </a:solidFill>
        <a:ln>
          <a:noFill/>
        </a:ln>
        <a:effectLst/>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2.4 Shared costs</a:t>
          </a:r>
        </a:p>
      </xdr:txBody>
    </xdr:sp>
    <xdr:clientData/>
  </xdr:twoCellAnchor>
  <xdr:twoCellAnchor>
    <xdr:from>
      <xdr:col>2</xdr:col>
      <xdr:colOff>125195</xdr:colOff>
      <xdr:row>38</xdr:row>
      <xdr:rowOff>26671</xdr:rowOff>
    </xdr:from>
    <xdr:to>
      <xdr:col>4</xdr:col>
      <xdr:colOff>343629</xdr:colOff>
      <xdr:row>41</xdr:row>
      <xdr:rowOff>27620</xdr:rowOff>
    </xdr:to>
    <xdr:sp macro="" textlink="">
      <xdr:nvSpPr>
        <xdr:cNvPr id="51" name="AutoShape 2">
          <a:hlinkClick xmlns:r="http://schemas.openxmlformats.org/officeDocument/2006/relationships" r:id="rId9"/>
          <a:extLst>
            <a:ext uri="{FF2B5EF4-FFF2-40B4-BE49-F238E27FC236}">
              <a16:creationId xmlns:a16="http://schemas.microsoft.com/office/drawing/2014/main" id="{00000000-0008-0000-0200-000033000000}"/>
            </a:ext>
          </a:extLst>
        </xdr:cNvPr>
        <xdr:cNvSpPr>
          <a:spLocks noChangeArrowheads="1"/>
        </xdr:cNvSpPr>
      </xdr:nvSpPr>
      <xdr:spPr bwMode="auto">
        <a:xfrm>
          <a:off x="965300" y="7680009"/>
          <a:ext cx="2580350" cy="541905"/>
        </a:xfrm>
        <a:prstGeom prst="bevel">
          <a:avLst>
            <a:gd name="adj" fmla="val 12500"/>
          </a:avLst>
        </a:prstGeom>
        <a:solidFill>
          <a:srgbClr val="009999">
            <a:alpha val="89803"/>
          </a:srgbClr>
        </a:solidFill>
        <a:ln>
          <a:noFill/>
        </a:ln>
      </xdr:spPr>
      <xdr:txBody>
        <a:bodyPr vertOverflow="clip" wrap="square" lIns="180000" tIns="46800" rIns="180000" bIns="46800" anchor="ctr"/>
        <a:lstStyle/>
        <a:p>
          <a:pPr algn="l" rtl="0">
            <a:lnSpc>
              <a:spcPts val="1100"/>
            </a:lnSpc>
            <a:defRPr sz="1000"/>
          </a:pPr>
          <a:r>
            <a:rPr lang="en-AU" sz="1100" b="1" i="0" u="none" strike="noStrike" baseline="0">
              <a:solidFill>
                <a:schemeClr val="bg1"/>
              </a:solidFill>
              <a:latin typeface="Arial"/>
              <a:cs typeface="Arial"/>
            </a:rPr>
            <a:t>3. Statement of pipeline assets</a:t>
          </a:r>
        </a:p>
      </xdr:txBody>
    </xdr:sp>
    <xdr:clientData/>
  </xdr:twoCellAnchor>
  <xdr:twoCellAnchor>
    <xdr:from>
      <xdr:col>6</xdr:col>
      <xdr:colOff>455706</xdr:colOff>
      <xdr:row>12</xdr:row>
      <xdr:rowOff>141878</xdr:rowOff>
    </xdr:from>
    <xdr:to>
      <xdr:col>8</xdr:col>
      <xdr:colOff>927552</xdr:colOff>
      <xdr:row>15</xdr:row>
      <xdr:rowOff>133369</xdr:rowOff>
    </xdr:to>
    <xdr:sp macro="" textlink="">
      <xdr:nvSpPr>
        <xdr:cNvPr id="52" name="AutoShape 2">
          <a:hlinkClick xmlns:r="http://schemas.openxmlformats.org/officeDocument/2006/relationships" r:id="rId10"/>
          <a:extLst>
            <a:ext uri="{FF2B5EF4-FFF2-40B4-BE49-F238E27FC236}">
              <a16:creationId xmlns:a16="http://schemas.microsoft.com/office/drawing/2014/main" id="{00000000-0008-0000-0200-000034000000}"/>
            </a:ext>
          </a:extLst>
        </xdr:cNvPr>
        <xdr:cNvSpPr>
          <a:spLocks noChangeArrowheads="1"/>
        </xdr:cNvSpPr>
      </xdr:nvSpPr>
      <xdr:spPr bwMode="auto">
        <a:xfrm>
          <a:off x="5213444" y="2670766"/>
          <a:ext cx="2881671" cy="562991"/>
        </a:xfrm>
        <a:prstGeom prst="bevel">
          <a:avLst>
            <a:gd name="adj" fmla="val 12500"/>
          </a:avLst>
        </a:prstGeom>
        <a:solidFill>
          <a:srgbClr val="009999">
            <a:alpha val="89803"/>
          </a:srgbClr>
        </a:solidFill>
        <a:ln>
          <a:noFill/>
        </a:ln>
      </xdr:spPr>
      <xdr:txBody>
        <a:bodyPr vertOverflow="clip" wrap="square" lIns="180000" tIns="46800" rIns="180000" bIns="46800" anchor="ctr"/>
        <a:lstStyle/>
        <a:p>
          <a:pPr algn="l" rtl="0">
            <a:defRPr sz="1000"/>
          </a:pPr>
          <a:r>
            <a:rPr lang="en-AU" sz="1100" b="1" i="0" u="none" strike="noStrike" baseline="0">
              <a:solidFill>
                <a:schemeClr val="bg1"/>
              </a:solidFill>
              <a:latin typeface="Arial"/>
              <a:cs typeface="Arial"/>
            </a:rPr>
            <a:t>5. Weighted average price</a:t>
          </a:r>
        </a:p>
      </xdr:txBody>
    </xdr:sp>
    <xdr:clientData/>
  </xdr:twoCellAnchor>
  <xdr:twoCellAnchor>
    <xdr:from>
      <xdr:col>6</xdr:col>
      <xdr:colOff>468985</xdr:colOff>
      <xdr:row>20</xdr:row>
      <xdr:rowOff>77724</xdr:rowOff>
    </xdr:from>
    <xdr:to>
      <xdr:col>9</xdr:col>
      <xdr:colOff>1208</xdr:colOff>
      <xdr:row>23</xdr:row>
      <xdr:rowOff>48192</xdr:rowOff>
    </xdr:to>
    <xdr:sp macro="" textlink="">
      <xdr:nvSpPr>
        <xdr:cNvPr id="53" name="AutoShape 2">
          <a:hlinkClick xmlns:r="http://schemas.openxmlformats.org/officeDocument/2006/relationships" r:id="rId11"/>
          <a:extLst>
            <a:ext uri="{FF2B5EF4-FFF2-40B4-BE49-F238E27FC236}">
              <a16:creationId xmlns:a16="http://schemas.microsoft.com/office/drawing/2014/main" id="{00000000-0008-0000-0200-000035000000}"/>
            </a:ext>
          </a:extLst>
        </xdr:cNvPr>
        <xdr:cNvSpPr>
          <a:spLocks noChangeArrowheads="1"/>
        </xdr:cNvSpPr>
      </xdr:nvSpPr>
      <xdr:spPr bwMode="auto">
        <a:xfrm>
          <a:off x="5102898" y="4062032"/>
          <a:ext cx="2580350" cy="540000"/>
        </a:xfrm>
        <a:prstGeom prst="bevel">
          <a:avLst>
            <a:gd name="adj" fmla="val 12500"/>
          </a:avLst>
        </a:prstGeom>
        <a:solidFill>
          <a:srgbClr val="009999">
            <a:alpha val="89803"/>
          </a:srgbClr>
        </a:solidFill>
        <a:ln>
          <a:noFill/>
        </a:ln>
      </xdr:spPr>
      <xdr:txBody>
        <a:bodyPr vertOverflow="clip" wrap="square" lIns="180000" tIns="46800" rIns="180000" bIns="46800" anchor="ctr"/>
        <a:lstStyle/>
        <a:p>
          <a:pPr algn="l" rtl="0">
            <a:defRPr sz="1000"/>
          </a:pPr>
          <a:r>
            <a:rPr lang="en-AU" sz="1100" b="1" i="0" u="none" strike="noStrike" baseline="0">
              <a:solidFill>
                <a:schemeClr val="bg1"/>
              </a:solidFill>
              <a:latin typeface="Arial"/>
              <a:cs typeface="Arial"/>
            </a:rPr>
            <a:t>6. Notes</a:t>
          </a:r>
        </a:p>
      </xdr:txBody>
    </xdr:sp>
    <xdr:clientData/>
  </xdr:twoCellAnchor>
  <xdr:twoCellAnchor>
    <xdr:from>
      <xdr:col>2</xdr:col>
      <xdr:colOff>284709</xdr:colOff>
      <xdr:row>42</xdr:row>
      <xdr:rowOff>33337</xdr:rowOff>
    </xdr:from>
    <xdr:to>
      <xdr:col>4</xdr:col>
      <xdr:colOff>309563</xdr:colOff>
      <xdr:row>45</xdr:row>
      <xdr:rowOff>1390</xdr:rowOff>
    </xdr:to>
    <xdr:sp macro="" textlink="">
      <xdr:nvSpPr>
        <xdr:cNvPr id="54" name="AutoShape 2">
          <a:hlinkClick xmlns:r="http://schemas.openxmlformats.org/officeDocument/2006/relationships" r:id="rId12"/>
          <a:extLst>
            <a:ext uri="{FF2B5EF4-FFF2-40B4-BE49-F238E27FC236}">
              <a16:creationId xmlns:a16="http://schemas.microsoft.com/office/drawing/2014/main" id="{00000000-0008-0000-0200-000036000000}"/>
            </a:ext>
          </a:extLst>
        </xdr:cNvPr>
        <xdr:cNvSpPr>
          <a:spLocks noChangeArrowheads="1"/>
        </xdr:cNvSpPr>
      </xdr:nvSpPr>
      <xdr:spPr bwMode="auto">
        <a:xfrm>
          <a:off x="1141959" y="8296275"/>
          <a:ext cx="2434679" cy="539553"/>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3.1 Asset useful life</a:t>
          </a:r>
        </a:p>
      </xdr:txBody>
    </xdr:sp>
    <xdr:clientData/>
  </xdr:twoCellAnchor>
  <xdr:twoCellAnchor>
    <xdr:from>
      <xdr:col>2</xdr:col>
      <xdr:colOff>284654</xdr:colOff>
      <xdr:row>24</xdr:row>
      <xdr:rowOff>7235</xdr:rowOff>
    </xdr:from>
    <xdr:to>
      <xdr:col>4</xdr:col>
      <xdr:colOff>324088</xdr:colOff>
      <xdr:row>26</xdr:row>
      <xdr:rowOff>96513</xdr:rowOff>
    </xdr:to>
    <xdr:sp macro="" textlink="">
      <xdr:nvSpPr>
        <xdr:cNvPr id="55" name="AutoShape 2">
          <a:hlinkClick xmlns:r="http://schemas.openxmlformats.org/officeDocument/2006/relationships" r:id="rId13"/>
          <a:extLst>
            <a:ext uri="{FF2B5EF4-FFF2-40B4-BE49-F238E27FC236}">
              <a16:creationId xmlns:a16="http://schemas.microsoft.com/office/drawing/2014/main" id="{00000000-0008-0000-0200-000037000000}"/>
            </a:ext>
          </a:extLst>
        </xdr:cNvPr>
        <xdr:cNvSpPr>
          <a:spLocks noChangeArrowheads="1"/>
        </xdr:cNvSpPr>
      </xdr:nvSpPr>
      <xdr:spPr bwMode="auto">
        <a:xfrm>
          <a:off x="1183814" y="4979285"/>
          <a:ext cx="2353974" cy="539153"/>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2.1 Revenue by service</a:t>
          </a:r>
        </a:p>
      </xdr:txBody>
    </xdr:sp>
    <xdr:clientData/>
  </xdr:twoCellAnchor>
  <xdr:twoCellAnchor>
    <xdr:from>
      <xdr:col>2</xdr:col>
      <xdr:colOff>312109</xdr:colOff>
      <xdr:row>52</xdr:row>
      <xdr:rowOff>49415</xdr:rowOff>
    </xdr:from>
    <xdr:to>
      <xdr:col>4</xdr:col>
      <xdr:colOff>309563</xdr:colOff>
      <xdr:row>54</xdr:row>
      <xdr:rowOff>176212</xdr:rowOff>
    </xdr:to>
    <xdr:sp macro="" textlink="">
      <xdr:nvSpPr>
        <xdr:cNvPr id="56" name="AutoShape 2">
          <a:hlinkClick xmlns:r="http://schemas.openxmlformats.org/officeDocument/2006/relationships" r:id="rId14"/>
          <a:extLst>
            <a:ext uri="{FF2B5EF4-FFF2-40B4-BE49-F238E27FC236}">
              <a16:creationId xmlns:a16="http://schemas.microsoft.com/office/drawing/2014/main" id="{00000000-0008-0000-0200-000038000000}"/>
            </a:ext>
          </a:extLst>
        </xdr:cNvPr>
        <xdr:cNvSpPr>
          <a:spLocks noChangeArrowheads="1"/>
        </xdr:cNvSpPr>
      </xdr:nvSpPr>
      <xdr:spPr bwMode="auto">
        <a:xfrm>
          <a:off x="1169359" y="10217353"/>
          <a:ext cx="2407279" cy="507797"/>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3.4 Shared supporting assets</a:t>
          </a:r>
        </a:p>
      </xdr:txBody>
    </xdr:sp>
    <xdr:clientData/>
  </xdr:twoCellAnchor>
  <xdr:twoCellAnchor>
    <xdr:from>
      <xdr:col>6</xdr:col>
      <xdr:colOff>467863</xdr:colOff>
      <xdr:row>5</xdr:row>
      <xdr:rowOff>30322</xdr:rowOff>
    </xdr:from>
    <xdr:to>
      <xdr:col>9</xdr:col>
      <xdr:colOff>1892</xdr:colOff>
      <xdr:row>7</xdr:row>
      <xdr:rowOff>95060</xdr:rowOff>
    </xdr:to>
    <xdr:sp macro="" textlink="">
      <xdr:nvSpPr>
        <xdr:cNvPr id="57" name="AutoShape 2">
          <a:hlinkClick xmlns:r="http://schemas.openxmlformats.org/officeDocument/2006/relationships" r:id="rId15"/>
          <a:extLst>
            <a:ext uri="{FF2B5EF4-FFF2-40B4-BE49-F238E27FC236}">
              <a16:creationId xmlns:a16="http://schemas.microsoft.com/office/drawing/2014/main" id="{00000000-0008-0000-0200-000039000000}"/>
            </a:ext>
          </a:extLst>
        </xdr:cNvPr>
        <xdr:cNvSpPr>
          <a:spLocks noChangeArrowheads="1"/>
        </xdr:cNvSpPr>
      </xdr:nvSpPr>
      <xdr:spPr bwMode="auto">
        <a:xfrm>
          <a:off x="5096061" y="1138080"/>
          <a:ext cx="2572735" cy="528621"/>
        </a:xfrm>
        <a:prstGeom prst="bevel">
          <a:avLst>
            <a:gd name="adj" fmla="val 12500"/>
          </a:avLst>
        </a:prstGeom>
        <a:solidFill>
          <a:srgbClr val="009999">
            <a:alpha val="89803"/>
          </a:srgbClr>
        </a:solidFill>
        <a:ln>
          <a:noFill/>
        </a:ln>
      </xdr:spPr>
      <xdr:txBody>
        <a:bodyPr vertOverflow="clip" wrap="square" lIns="180000" tIns="46800" rIns="180000" bIns="46800" anchor="ctr"/>
        <a:lstStyle/>
        <a:p>
          <a:pPr algn="l" rtl="0">
            <a:defRPr sz="1000"/>
          </a:pPr>
          <a:r>
            <a:rPr lang="en-AU" sz="1100" b="1" i="0" u="none" strike="noStrike" baseline="0">
              <a:solidFill>
                <a:schemeClr val="bg1"/>
              </a:solidFill>
              <a:latin typeface="Arial"/>
              <a:cs typeface="Arial"/>
            </a:rPr>
            <a:t>4.  Recovered capital</a:t>
          </a:r>
        </a:p>
      </xdr:txBody>
    </xdr:sp>
    <xdr:clientData/>
  </xdr:twoCellAnchor>
  <xdr:twoCellAnchor>
    <xdr:from>
      <xdr:col>2</xdr:col>
      <xdr:colOff>306896</xdr:colOff>
      <xdr:row>49</xdr:row>
      <xdr:rowOff>1905</xdr:rowOff>
    </xdr:from>
    <xdr:to>
      <xdr:col>4</xdr:col>
      <xdr:colOff>300038</xdr:colOff>
      <xdr:row>51</xdr:row>
      <xdr:rowOff>123825</xdr:rowOff>
    </xdr:to>
    <xdr:sp macro="" textlink="">
      <xdr:nvSpPr>
        <xdr:cNvPr id="58" name="AutoShape 2">
          <a:hlinkClick xmlns:r="http://schemas.openxmlformats.org/officeDocument/2006/relationships" r:id="rId16"/>
          <a:extLst>
            <a:ext uri="{FF2B5EF4-FFF2-40B4-BE49-F238E27FC236}">
              <a16:creationId xmlns:a16="http://schemas.microsoft.com/office/drawing/2014/main" id="{00000000-0008-0000-0200-00003A000000}"/>
            </a:ext>
          </a:extLst>
        </xdr:cNvPr>
        <xdr:cNvSpPr>
          <a:spLocks noChangeArrowheads="1"/>
        </xdr:cNvSpPr>
      </xdr:nvSpPr>
      <xdr:spPr bwMode="auto">
        <a:xfrm>
          <a:off x="1164146" y="9598343"/>
          <a:ext cx="2402967" cy="502920"/>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lnSpc>
              <a:spcPts val="1000"/>
            </a:lnSpc>
            <a:defRPr sz="1000"/>
          </a:pPr>
          <a:r>
            <a:rPr lang="en-AU" sz="1000" b="1" i="0" u="none" strike="noStrike" baseline="0">
              <a:solidFill>
                <a:srgbClr val="000080"/>
              </a:solidFill>
              <a:latin typeface="Arial"/>
              <a:cs typeface="Arial"/>
            </a:rPr>
            <a:t>3.3  Depreciation amortisation</a:t>
          </a:r>
        </a:p>
      </xdr:txBody>
    </xdr:sp>
    <xdr:clientData/>
  </xdr:twoCellAnchor>
  <xdr:twoCellAnchor>
    <xdr:from>
      <xdr:col>6</xdr:col>
      <xdr:colOff>795337</xdr:colOff>
      <xdr:row>16</xdr:row>
      <xdr:rowOff>75875</xdr:rowOff>
    </xdr:from>
    <xdr:to>
      <xdr:col>9</xdr:col>
      <xdr:colOff>1981</xdr:colOff>
      <xdr:row>19</xdr:row>
      <xdr:rowOff>57150</xdr:rowOff>
    </xdr:to>
    <xdr:sp macro="" textlink="">
      <xdr:nvSpPr>
        <xdr:cNvPr id="59" name="AutoShape 2">
          <a:hlinkClick xmlns:r="http://schemas.openxmlformats.org/officeDocument/2006/relationships" r:id="rId17"/>
          <a:extLst>
            <a:ext uri="{FF2B5EF4-FFF2-40B4-BE49-F238E27FC236}">
              <a16:creationId xmlns:a16="http://schemas.microsoft.com/office/drawing/2014/main" id="{00000000-0008-0000-0200-00003B000000}"/>
            </a:ext>
          </a:extLst>
        </xdr:cNvPr>
        <xdr:cNvSpPr>
          <a:spLocks noChangeArrowheads="1"/>
        </xdr:cNvSpPr>
      </xdr:nvSpPr>
      <xdr:spPr bwMode="auto">
        <a:xfrm>
          <a:off x="5553075" y="3366763"/>
          <a:ext cx="2554681" cy="552775"/>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lnSpc>
              <a:spcPts val="1100"/>
            </a:lnSpc>
            <a:defRPr sz="1000"/>
          </a:pPr>
          <a:r>
            <a:rPr lang="en-AU" sz="1000" b="1" i="0" u="none" strike="noStrike" baseline="0">
              <a:solidFill>
                <a:srgbClr val="000080"/>
              </a:solidFill>
              <a:latin typeface="Arial"/>
              <a:cs typeface="Arial"/>
            </a:rPr>
            <a:t>5.1 Exempt WAP services</a:t>
          </a:r>
        </a:p>
      </xdr:txBody>
    </xdr:sp>
    <xdr:clientData/>
  </xdr:twoCellAnchor>
  <xdr:twoCellAnchor>
    <xdr:from>
      <xdr:col>2</xdr:col>
      <xdr:colOff>306897</xdr:colOff>
      <xdr:row>45</xdr:row>
      <xdr:rowOff>74232</xdr:rowOff>
    </xdr:from>
    <xdr:to>
      <xdr:col>4</xdr:col>
      <xdr:colOff>304800</xdr:colOff>
      <xdr:row>48</xdr:row>
      <xdr:rowOff>48630</xdr:rowOff>
    </xdr:to>
    <xdr:sp macro="" textlink="">
      <xdr:nvSpPr>
        <xdr:cNvPr id="60" name="AutoShape 2">
          <a:hlinkClick xmlns:r="http://schemas.openxmlformats.org/officeDocument/2006/relationships" r:id="rId18"/>
          <a:extLst>
            <a:ext uri="{FF2B5EF4-FFF2-40B4-BE49-F238E27FC236}">
              <a16:creationId xmlns:a16="http://schemas.microsoft.com/office/drawing/2014/main" id="{00000000-0008-0000-0200-00003C000000}"/>
            </a:ext>
          </a:extLst>
        </xdr:cNvPr>
        <xdr:cNvSpPr>
          <a:spLocks noChangeArrowheads="1"/>
        </xdr:cNvSpPr>
      </xdr:nvSpPr>
      <xdr:spPr bwMode="auto">
        <a:xfrm>
          <a:off x="1164147" y="8908670"/>
          <a:ext cx="2407728" cy="545898"/>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3.2 Asset impairment</a:t>
          </a:r>
        </a:p>
      </xdr:txBody>
    </xdr:sp>
    <xdr:clientData/>
  </xdr:twoCellAnchor>
  <xdr:twoCellAnchor>
    <xdr:from>
      <xdr:col>6</xdr:col>
      <xdr:colOff>762001</xdr:colOff>
      <xdr:row>8</xdr:row>
      <xdr:rowOff>93068</xdr:rowOff>
    </xdr:from>
    <xdr:to>
      <xdr:col>9</xdr:col>
      <xdr:colOff>9240</xdr:colOff>
      <xdr:row>11</xdr:row>
      <xdr:rowOff>100011</xdr:rowOff>
    </xdr:to>
    <xdr:sp macro="" textlink="">
      <xdr:nvSpPr>
        <xdr:cNvPr id="61" name="AutoShape 2">
          <a:hlinkClick xmlns:r="http://schemas.openxmlformats.org/officeDocument/2006/relationships" r:id="rId19"/>
          <a:extLst>
            <a:ext uri="{FF2B5EF4-FFF2-40B4-BE49-F238E27FC236}">
              <a16:creationId xmlns:a16="http://schemas.microsoft.com/office/drawing/2014/main" id="{00000000-0008-0000-0200-00003D000000}"/>
            </a:ext>
          </a:extLst>
        </xdr:cNvPr>
        <xdr:cNvSpPr>
          <a:spLocks noChangeArrowheads="1"/>
        </xdr:cNvSpPr>
      </xdr:nvSpPr>
      <xdr:spPr bwMode="auto">
        <a:xfrm>
          <a:off x="5519739" y="1859956"/>
          <a:ext cx="2595276" cy="578443"/>
        </a:xfrm>
        <a:prstGeom prst="bevel">
          <a:avLst>
            <a:gd name="adj" fmla="val 12500"/>
          </a:avLst>
        </a:prstGeom>
        <a:solidFill>
          <a:srgbClr val="C0C0C0">
            <a:alpha val="89803"/>
          </a:srgbClr>
        </a:solidFill>
        <a:ln>
          <a:noFill/>
        </a:ln>
      </xdr:spPr>
      <xdr:txBody>
        <a:bodyPr vertOverflow="clip" wrap="square" lIns="180000" tIns="46800" rIns="180000" bIns="46800" anchor="ctr"/>
        <a:lstStyle/>
        <a:p>
          <a:pPr algn="l" rtl="0">
            <a:defRPr sz="1000"/>
          </a:pPr>
          <a:r>
            <a:rPr lang="en-AU" sz="1000" b="1" i="0" u="none" strike="noStrike" baseline="0">
              <a:solidFill>
                <a:srgbClr val="000080"/>
              </a:solidFill>
              <a:latin typeface="Arial"/>
              <a:cs typeface="Arial"/>
            </a:rPr>
            <a:t>4.1 Pipelines capex</a:t>
          </a:r>
        </a:p>
      </xdr:txBody>
    </xdr:sp>
    <xdr:clientData/>
  </xdr:twoCellAnchor>
  <xdr:twoCellAnchor>
    <xdr:from>
      <xdr:col>2</xdr:col>
      <xdr:colOff>84773</xdr:colOff>
      <xdr:row>9</xdr:row>
      <xdr:rowOff>29311</xdr:rowOff>
    </xdr:from>
    <xdr:to>
      <xdr:col>4</xdr:col>
      <xdr:colOff>321272</xdr:colOff>
      <xdr:row>12</xdr:row>
      <xdr:rowOff>1104</xdr:rowOff>
    </xdr:to>
    <xdr:sp macro="" textlink="">
      <xdr:nvSpPr>
        <xdr:cNvPr id="63" name="AutoShape 15">
          <a:hlinkClick xmlns:r="http://schemas.openxmlformats.org/officeDocument/2006/relationships" r:id="rId20"/>
          <a:extLst>
            <a:ext uri="{FF2B5EF4-FFF2-40B4-BE49-F238E27FC236}">
              <a16:creationId xmlns:a16="http://schemas.microsoft.com/office/drawing/2014/main" id="{00000000-0008-0000-0200-00003F000000}"/>
            </a:ext>
          </a:extLst>
        </xdr:cNvPr>
        <xdr:cNvSpPr>
          <a:spLocks noChangeArrowheads="1"/>
        </xdr:cNvSpPr>
      </xdr:nvSpPr>
      <xdr:spPr bwMode="auto">
        <a:xfrm>
          <a:off x="922020" y="2110524"/>
          <a:ext cx="2593280" cy="528621"/>
        </a:xfrm>
        <a:prstGeom prst="bevel">
          <a:avLst>
            <a:gd name="adj" fmla="val 12500"/>
          </a:avLst>
        </a:prstGeom>
        <a:solidFill>
          <a:srgbClr val="009999">
            <a:alpha val="89803"/>
          </a:srgbClr>
        </a:solidFill>
        <a:ln>
          <a:noFill/>
        </a:ln>
      </xdr:spPr>
      <xdr:txBody>
        <a:bodyPr vertOverflow="clip" wrap="square" lIns="180000" tIns="45720" rIns="180000" bIns="45720" anchor="ct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AU" sz="1100" b="1" i="0" u="none" strike="noStrike" kern="0" cap="none" spc="0" normalizeH="0" baseline="0" noProof="0">
              <a:ln>
                <a:noFill/>
              </a:ln>
              <a:solidFill>
                <a:srgbClr val="FFFFFF"/>
              </a:solidFill>
              <a:effectLst/>
              <a:uLnTx/>
              <a:uFillTx/>
              <a:latin typeface="Arial"/>
              <a:cs typeface="Arial"/>
            </a:rPr>
            <a:t>Summary</a:t>
          </a:r>
        </a:p>
      </xdr:txBody>
    </xdr:sp>
    <xdr:clientData/>
  </xdr:twoCellAnchor>
  <xdr:twoCellAnchor>
    <xdr:from>
      <xdr:col>6</xdr:col>
      <xdr:colOff>493077</xdr:colOff>
      <xdr:row>24</xdr:row>
      <xdr:rowOff>37042</xdr:rowOff>
    </xdr:from>
    <xdr:to>
      <xdr:col>9</xdr:col>
      <xdr:colOff>772</xdr:colOff>
      <xdr:row>27</xdr:row>
      <xdr:rowOff>11916</xdr:rowOff>
    </xdr:to>
    <xdr:sp macro="" textlink="">
      <xdr:nvSpPr>
        <xdr:cNvPr id="64" name="AutoShape 2">
          <a:hlinkClick xmlns:r="http://schemas.openxmlformats.org/officeDocument/2006/relationships" r:id="rId21"/>
          <a:extLst>
            <a:ext uri="{FF2B5EF4-FFF2-40B4-BE49-F238E27FC236}">
              <a16:creationId xmlns:a16="http://schemas.microsoft.com/office/drawing/2014/main" id="{00000000-0008-0000-0200-000040000000}"/>
            </a:ext>
          </a:extLst>
        </xdr:cNvPr>
        <xdr:cNvSpPr>
          <a:spLocks noChangeArrowheads="1"/>
        </xdr:cNvSpPr>
      </xdr:nvSpPr>
      <xdr:spPr bwMode="auto">
        <a:xfrm>
          <a:off x="5098415" y="4801447"/>
          <a:ext cx="2570830" cy="541058"/>
        </a:xfrm>
        <a:prstGeom prst="bevel">
          <a:avLst>
            <a:gd name="adj" fmla="val 12500"/>
          </a:avLst>
        </a:prstGeom>
        <a:solidFill>
          <a:srgbClr val="009999">
            <a:alpha val="89803"/>
          </a:srgbClr>
        </a:solidFill>
        <a:ln>
          <a:noFill/>
        </a:ln>
      </xdr:spPr>
      <xdr:txBody>
        <a:bodyPr vertOverflow="clip" wrap="square" lIns="180000" tIns="46800" rIns="180000" bIns="46800" anchor="ctr"/>
        <a:lstStyle/>
        <a:p>
          <a:pPr algn="l" rtl="0">
            <a:defRPr sz="1000"/>
          </a:pPr>
          <a:r>
            <a:rPr lang="en-AU" sz="1100" b="1" i="0" u="none" strike="noStrike" baseline="0">
              <a:solidFill>
                <a:schemeClr val="bg1"/>
              </a:solidFill>
              <a:latin typeface="Arial"/>
              <a:cs typeface="Arial"/>
            </a:rPr>
            <a:t>Amendment record</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xdr:colOff>
      <xdr:row>0</xdr:row>
      <xdr:rowOff>0</xdr:rowOff>
    </xdr:from>
    <xdr:to>
      <xdr:col>1</xdr:col>
      <xdr:colOff>3435</xdr:colOff>
      <xdr:row>1</xdr:row>
      <xdr:rowOff>0</xdr:rowOff>
    </xdr:to>
    <xdr:sp macro="" textlink="">
      <xdr:nvSpPr>
        <xdr:cNvPr id="3" name="AutoShape 45">
          <a:hlinkClick xmlns:r="http://schemas.openxmlformats.org/officeDocument/2006/relationships" r:id="rId1"/>
          <a:extLst>
            <a:ext uri="{FF2B5EF4-FFF2-40B4-BE49-F238E27FC236}">
              <a16:creationId xmlns:a16="http://schemas.microsoft.com/office/drawing/2014/main" id="{00000000-0008-0000-1200-000003000000}"/>
            </a:ext>
          </a:extLst>
        </xdr:cNvPr>
        <xdr:cNvSpPr>
          <a:spLocks noChangeArrowheads="1"/>
        </xdr:cNvSpPr>
      </xdr:nvSpPr>
      <xdr:spPr bwMode="auto">
        <a:xfrm>
          <a:off x="1" y="0"/>
          <a:ext cx="746760" cy="26670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900" b="1" i="0" u="none" strike="noStrike" baseline="0">
              <a:solidFill>
                <a:srgbClr val="000080"/>
              </a:solidFill>
              <a:latin typeface="Arial"/>
              <a:cs typeface="Arial"/>
            </a:rPr>
            <a:t>Contents</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pSp>
      <xdr:nvGrpSpPr>
        <xdr:cNvPr id="101514" name="Group 1">
          <a:extLst>
            <a:ext uri="{FF2B5EF4-FFF2-40B4-BE49-F238E27FC236}">
              <a16:creationId xmlns:a16="http://schemas.microsoft.com/office/drawing/2014/main" id="{00000000-0008-0000-1300-00008A8C0100}"/>
            </a:ext>
          </a:extLst>
        </xdr:cNvPr>
        <xdr:cNvGrpSpPr>
          <a:grpSpLocks/>
        </xdr:cNvGrpSpPr>
      </xdr:nvGrpSpPr>
      <xdr:grpSpPr bwMode="auto">
        <a:xfrm>
          <a:off x="0" y="0"/>
          <a:ext cx="800100" cy="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00000000-0008-0000-1300-000003000000}"/>
              </a:ext>
            </a:extLst>
          </xdr:cNvPr>
          <xdr:cNvSpPr>
            <a:spLocks noChangeArrowheads="1"/>
          </xdr:cNvSpPr>
        </xdr:nvSpPr>
        <xdr:spPr bwMode="auto">
          <a:xfrm>
            <a:off x="-1710925300838"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101520" name="Picture 3">
            <a:extLst>
              <a:ext uri="{FF2B5EF4-FFF2-40B4-BE49-F238E27FC236}">
                <a16:creationId xmlns:a16="http://schemas.microsoft.com/office/drawing/2014/main" id="{00000000-0008-0000-1300-0000908C01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0</xdr:colOff>
      <xdr:row>0</xdr:row>
      <xdr:rowOff>0</xdr:rowOff>
    </xdr:to>
    <xdr:grpSp>
      <xdr:nvGrpSpPr>
        <xdr:cNvPr id="101515" name="Group 7">
          <a:extLst>
            <a:ext uri="{FF2B5EF4-FFF2-40B4-BE49-F238E27FC236}">
              <a16:creationId xmlns:a16="http://schemas.microsoft.com/office/drawing/2014/main" id="{00000000-0008-0000-1300-00008B8C0100}"/>
            </a:ext>
          </a:extLst>
        </xdr:cNvPr>
        <xdr:cNvGrpSpPr>
          <a:grpSpLocks/>
        </xdr:cNvGrpSpPr>
      </xdr:nvGrpSpPr>
      <xdr:grpSpPr bwMode="auto">
        <a:xfrm>
          <a:off x="0" y="0"/>
          <a:ext cx="800100" cy="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00000000-0008-0000-1300-000009000000}"/>
              </a:ext>
            </a:extLst>
          </xdr:cNvPr>
          <xdr:cNvSpPr>
            <a:spLocks noChangeArrowheads="1"/>
          </xdr:cNvSpPr>
        </xdr:nvSpPr>
        <xdr:spPr bwMode="auto">
          <a:xfrm>
            <a:off x="-1710925300838"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101518" name="Picture 9">
            <a:extLst>
              <a:ext uri="{FF2B5EF4-FFF2-40B4-BE49-F238E27FC236}">
                <a16:creationId xmlns:a16="http://schemas.microsoft.com/office/drawing/2014/main" id="{00000000-0008-0000-1300-00008E8C01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7340</xdr:colOff>
      <xdr:row>1</xdr:row>
      <xdr:rowOff>28542</xdr:rowOff>
    </xdr:to>
    <xdr:sp macro="" textlink="">
      <xdr:nvSpPr>
        <xdr:cNvPr id="8" name="AutoShape 45">
          <a:hlinkClick xmlns:r="http://schemas.openxmlformats.org/officeDocument/2006/relationships" r:id="rId1"/>
          <a:extLst>
            <a:ext uri="{FF2B5EF4-FFF2-40B4-BE49-F238E27FC236}">
              <a16:creationId xmlns:a16="http://schemas.microsoft.com/office/drawing/2014/main" id="{00000000-0008-0000-1300-000008000000}"/>
            </a:ext>
          </a:extLst>
        </xdr:cNvPr>
        <xdr:cNvSpPr>
          <a:spLocks noChangeArrowheads="1"/>
        </xdr:cNvSpPr>
      </xdr:nvSpPr>
      <xdr:spPr bwMode="auto">
        <a:xfrm>
          <a:off x="0" y="0"/>
          <a:ext cx="792480" cy="283951"/>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900" b="1" i="0" u="none" strike="noStrike" baseline="0">
              <a:solidFill>
                <a:srgbClr val="000080"/>
              </a:solidFill>
              <a:latin typeface="Arial"/>
              <a:cs typeface="Arial"/>
            </a:rPr>
            <a:t>Contents</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1</xdr:row>
      <xdr:rowOff>2151</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00000000-0008-0000-1400-000002000000}"/>
            </a:ext>
          </a:extLst>
        </xdr:cNvPr>
        <xdr:cNvSpPr>
          <a:spLocks noChangeArrowheads="1"/>
        </xdr:cNvSpPr>
      </xdr:nvSpPr>
      <xdr:spPr bwMode="auto">
        <a:xfrm>
          <a:off x="0" y="0"/>
          <a:ext cx="571500" cy="264089"/>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lnSpc>
              <a:spcPts val="700"/>
            </a:lnSpc>
            <a:defRPr sz="1000"/>
          </a:pPr>
          <a:r>
            <a:rPr lang="en-AU" sz="900" b="1" i="0" u="none" strike="noStrike" baseline="0">
              <a:solidFill>
                <a:srgbClr val="000080"/>
              </a:solidFill>
              <a:latin typeface="Arial"/>
              <a:cs typeface="Arial"/>
            </a:rPr>
            <a:t>Contents</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123786</xdr:colOff>
      <xdr:row>1</xdr:row>
      <xdr:rowOff>0</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00000000-0008-0000-1500-000002000000}"/>
            </a:ext>
          </a:extLst>
        </xdr:cNvPr>
        <xdr:cNvSpPr>
          <a:spLocks noChangeArrowheads="1"/>
        </xdr:cNvSpPr>
      </xdr:nvSpPr>
      <xdr:spPr bwMode="auto">
        <a:xfrm>
          <a:off x="0" y="0"/>
          <a:ext cx="900074" cy="280988"/>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900" b="1" i="0" u="none" strike="noStrike" baseline="0">
              <a:solidFill>
                <a:srgbClr val="000080"/>
              </a:solidFill>
              <a:latin typeface="Arial"/>
              <a:cs typeface="Arial"/>
            </a:rPr>
            <a:t>Contents</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123786</xdr:colOff>
      <xdr:row>1</xdr:row>
      <xdr:rowOff>0</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55070B74-95CB-44F7-A8C2-FAB9539E0B13}"/>
            </a:ext>
          </a:extLst>
        </xdr:cNvPr>
        <xdr:cNvSpPr>
          <a:spLocks noChangeArrowheads="1"/>
        </xdr:cNvSpPr>
      </xdr:nvSpPr>
      <xdr:spPr bwMode="auto">
        <a:xfrm>
          <a:off x="0" y="0"/>
          <a:ext cx="900074" cy="280988"/>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900" b="1" i="0" u="none" strike="noStrike" baseline="0">
              <a:solidFill>
                <a:srgbClr val="000080"/>
              </a:solidFill>
              <a:latin typeface="Arial"/>
              <a:cs typeface="Arial"/>
            </a:rPr>
            <a:t>Contents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xdr:colOff>
      <xdr:row>0</xdr:row>
      <xdr:rowOff>0</xdr:rowOff>
    </xdr:from>
    <xdr:to>
      <xdr:col>1</xdr:col>
      <xdr:colOff>1</xdr:colOff>
      <xdr:row>1</xdr:row>
      <xdr:rowOff>1653</xdr:rowOff>
    </xdr:to>
    <xdr:sp macro="" textlink="">
      <xdr:nvSpPr>
        <xdr:cNvPr id="14" name="AutoShape 45">
          <a:hlinkClick xmlns:r="http://schemas.openxmlformats.org/officeDocument/2006/relationships" r:id="rId1"/>
          <a:extLst>
            <a:ext uri="{FF2B5EF4-FFF2-40B4-BE49-F238E27FC236}">
              <a16:creationId xmlns:a16="http://schemas.microsoft.com/office/drawing/2014/main" id="{00000000-0008-0000-0300-00000E000000}"/>
            </a:ext>
          </a:extLst>
        </xdr:cNvPr>
        <xdr:cNvSpPr>
          <a:spLocks noChangeArrowheads="1"/>
        </xdr:cNvSpPr>
      </xdr:nvSpPr>
      <xdr:spPr bwMode="auto">
        <a:xfrm>
          <a:off x="1" y="0"/>
          <a:ext cx="762000" cy="268353"/>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AU" sz="900" b="1" i="0" u="none" strike="noStrike" kern="0" cap="none" spc="0" normalizeH="0" baseline="0" noProof="0">
              <a:ln>
                <a:noFill/>
              </a:ln>
              <a:solidFill>
                <a:srgbClr val="000080"/>
              </a:solidFill>
              <a:effectLst/>
              <a:uLnTx/>
              <a:uFillTx/>
              <a:latin typeface="Arial"/>
              <a:cs typeface="Arial"/>
            </a:rPr>
            <a:t>Contents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pSp>
      <xdr:nvGrpSpPr>
        <xdr:cNvPr id="97419" name="Group 1">
          <a:extLst>
            <a:ext uri="{FF2B5EF4-FFF2-40B4-BE49-F238E27FC236}">
              <a16:creationId xmlns:a16="http://schemas.microsoft.com/office/drawing/2014/main" id="{00000000-0008-0000-0400-00008B7C0100}"/>
            </a:ext>
          </a:extLst>
        </xdr:cNvPr>
        <xdr:cNvGrpSpPr>
          <a:grpSpLocks/>
        </xdr:cNvGrpSpPr>
      </xdr:nvGrpSpPr>
      <xdr:grpSpPr bwMode="auto">
        <a:xfrm>
          <a:off x="0" y="0"/>
          <a:ext cx="800100" cy="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00000000-0008-0000-0400-000003000000}"/>
              </a:ext>
            </a:extLst>
          </xdr:cNvPr>
          <xdr:cNvSpPr>
            <a:spLocks noChangeArrowheads="1"/>
          </xdr:cNvSpPr>
        </xdr:nvSpPr>
        <xdr:spPr bwMode="auto">
          <a:xfrm>
            <a:off x="-1710925300838"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97425" name="Picture 3">
            <a:extLst>
              <a:ext uri="{FF2B5EF4-FFF2-40B4-BE49-F238E27FC236}">
                <a16:creationId xmlns:a16="http://schemas.microsoft.com/office/drawing/2014/main" id="{00000000-0008-0000-0400-0000917C01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0</xdr:colOff>
      <xdr:row>0</xdr:row>
      <xdr:rowOff>0</xdr:rowOff>
    </xdr:to>
    <xdr:grpSp>
      <xdr:nvGrpSpPr>
        <xdr:cNvPr id="97420" name="Group 7">
          <a:extLst>
            <a:ext uri="{FF2B5EF4-FFF2-40B4-BE49-F238E27FC236}">
              <a16:creationId xmlns:a16="http://schemas.microsoft.com/office/drawing/2014/main" id="{00000000-0008-0000-0400-00008C7C0100}"/>
            </a:ext>
          </a:extLst>
        </xdr:cNvPr>
        <xdr:cNvGrpSpPr>
          <a:grpSpLocks/>
        </xdr:cNvGrpSpPr>
      </xdr:nvGrpSpPr>
      <xdr:grpSpPr bwMode="auto">
        <a:xfrm>
          <a:off x="0" y="0"/>
          <a:ext cx="800100" cy="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00000000-0008-0000-0400-000009000000}"/>
              </a:ext>
            </a:extLst>
          </xdr:cNvPr>
          <xdr:cNvSpPr>
            <a:spLocks noChangeArrowheads="1"/>
          </xdr:cNvSpPr>
        </xdr:nvSpPr>
        <xdr:spPr bwMode="auto">
          <a:xfrm>
            <a:off x="-1710925300838"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97423" name="Picture 9">
            <a:extLst>
              <a:ext uri="{FF2B5EF4-FFF2-40B4-BE49-F238E27FC236}">
                <a16:creationId xmlns:a16="http://schemas.microsoft.com/office/drawing/2014/main" id="{00000000-0008-0000-0400-00008F7C01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2829</xdr:colOff>
      <xdr:row>1</xdr:row>
      <xdr:rowOff>4075</xdr:rowOff>
    </xdr:to>
    <xdr:sp macro="" textlink="">
      <xdr:nvSpPr>
        <xdr:cNvPr id="8" name="AutoShape 45">
          <a:hlinkClick xmlns:r="http://schemas.openxmlformats.org/officeDocument/2006/relationships" r:id="rId1"/>
          <a:extLst>
            <a:ext uri="{FF2B5EF4-FFF2-40B4-BE49-F238E27FC236}">
              <a16:creationId xmlns:a16="http://schemas.microsoft.com/office/drawing/2014/main" id="{00000000-0008-0000-0400-000008000000}"/>
            </a:ext>
          </a:extLst>
        </xdr:cNvPr>
        <xdr:cNvSpPr>
          <a:spLocks noChangeArrowheads="1"/>
        </xdr:cNvSpPr>
      </xdr:nvSpPr>
      <xdr:spPr bwMode="auto">
        <a:xfrm>
          <a:off x="0" y="0"/>
          <a:ext cx="747712" cy="252412"/>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lnSpc>
              <a:spcPts val="700"/>
            </a:lnSpc>
            <a:defRPr sz="1000"/>
          </a:pPr>
          <a:r>
            <a:rPr lang="en-AU" sz="900" b="1" i="0" u="none" strike="noStrike" baseline="0">
              <a:solidFill>
                <a:srgbClr val="000080"/>
              </a:solidFill>
              <a:latin typeface="Arial"/>
              <a:cs typeface="Arial"/>
            </a:rPr>
            <a:t>Contents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pSp>
      <xdr:nvGrpSpPr>
        <xdr:cNvPr id="98442" name="Group 1">
          <a:extLst>
            <a:ext uri="{FF2B5EF4-FFF2-40B4-BE49-F238E27FC236}">
              <a16:creationId xmlns:a16="http://schemas.microsoft.com/office/drawing/2014/main" id="{00000000-0008-0000-0500-00008A800100}"/>
            </a:ext>
          </a:extLst>
        </xdr:cNvPr>
        <xdr:cNvGrpSpPr>
          <a:grpSpLocks/>
        </xdr:cNvGrpSpPr>
      </xdr:nvGrpSpPr>
      <xdr:grpSpPr bwMode="auto">
        <a:xfrm>
          <a:off x="0" y="0"/>
          <a:ext cx="800100" cy="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00000000-0008-0000-0500-000003000000}"/>
              </a:ext>
            </a:extLst>
          </xdr:cNvPr>
          <xdr:cNvSpPr>
            <a:spLocks noChangeArrowheads="1"/>
          </xdr:cNvSpPr>
        </xdr:nvSpPr>
        <xdr:spPr bwMode="auto">
          <a:xfrm>
            <a:off x="-1710925300838"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98448" name="Picture 3">
            <a:extLst>
              <a:ext uri="{FF2B5EF4-FFF2-40B4-BE49-F238E27FC236}">
                <a16:creationId xmlns:a16="http://schemas.microsoft.com/office/drawing/2014/main" id="{00000000-0008-0000-0500-0000908001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37147</xdr:colOff>
      <xdr:row>0</xdr:row>
      <xdr:rowOff>19050</xdr:rowOff>
    </xdr:from>
    <xdr:to>
      <xdr:col>0</xdr:col>
      <xdr:colOff>857079</xdr:colOff>
      <xdr:row>1</xdr:row>
      <xdr:rowOff>1159</xdr:rowOff>
    </xdr:to>
    <xdr:sp macro="" textlink="">
      <xdr:nvSpPr>
        <xdr:cNvPr id="6" name="AutoShape 45">
          <a:hlinkClick xmlns:r="http://schemas.openxmlformats.org/officeDocument/2006/relationships" r:id="rId1"/>
          <a:extLst>
            <a:ext uri="{FF2B5EF4-FFF2-40B4-BE49-F238E27FC236}">
              <a16:creationId xmlns:a16="http://schemas.microsoft.com/office/drawing/2014/main" id="{00000000-0008-0000-0500-000006000000}"/>
            </a:ext>
          </a:extLst>
        </xdr:cNvPr>
        <xdr:cNvSpPr>
          <a:spLocks noChangeArrowheads="1"/>
        </xdr:cNvSpPr>
      </xdr:nvSpPr>
      <xdr:spPr bwMode="auto">
        <a:xfrm>
          <a:off x="36195" y="17145"/>
          <a:ext cx="725805" cy="246288"/>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lnSpc>
              <a:spcPts val="700"/>
            </a:lnSpc>
            <a:defRPr sz="1000"/>
          </a:pPr>
          <a:r>
            <a:rPr lang="en-AU" sz="900" b="1" i="0" u="none" strike="noStrike" baseline="0">
              <a:solidFill>
                <a:srgbClr val="000080"/>
              </a:solidFill>
              <a:latin typeface="Arial"/>
              <a:cs typeface="Arial"/>
            </a:rPr>
            <a:t>Contents</a:t>
          </a:r>
        </a:p>
      </xdr:txBody>
    </xdr:sp>
    <xdr:clientData/>
  </xdr:twoCellAnchor>
  <xdr:twoCellAnchor>
    <xdr:from>
      <xdr:col>0</xdr:col>
      <xdr:colOff>0</xdr:colOff>
      <xdr:row>0</xdr:row>
      <xdr:rowOff>0</xdr:rowOff>
    </xdr:from>
    <xdr:to>
      <xdr:col>1</xdr:col>
      <xdr:colOff>0</xdr:colOff>
      <xdr:row>0</xdr:row>
      <xdr:rowOff>0</xdr:rowOff>
    </xdr:to>
    <xdr:grpSp>
      <xdr:nvGrpSpPr>
        <xdr:cNvPr id="98444" name="Group 7">
          <a:extLst>
            <a:ext uri="{FF2B5EF4-FFF2-40B4-BE49-F238E27FC236}">
              <a16:creationId xmlns:a16="http://schemas.microsoft.com/office/drawing/2014/main" id="{00000000-0008-0000-0500-00008C800100}"/>
            </a:ext>
          </a:extLst>
        </xdr:cNvPr>
        <xdr:cNvGrpSpPr>
          <a:grpSpLocks/>
        </xdr:cNvGrpSpPr>
      </xdr:nvGrpSpPr>
      <xdr:grpSpPr bwMode="auto">
        <a:xfrm>
          <a:off x="0" y="0"/>
          <a:ext cx="800100" cy="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00000000-0008-0000-0500-000009000000}"/>
              </a:ext>
            </a:extLst>
          </xdr:cNvPr>
          <xdr:cNvSpPr>
            <a:spLocks noChangeArrowheads="1"/>
          </xdr:cNvSpPr>
        </xdr:nvSpPr>
        <xdr:spPr bwMode="auto">
          <a:xfrm>
            <a:off x="-1710925300838"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98446" name="Picture 9">
            <a:extLst>
              <a:ext uri="{FF2B5EF4-FFF2-40B4-BE49-F238E27FC236}">
                <a16:creationId xmlns:a16="http://schemas.microsoft.com/office/drawing/2014/main" id="{00000000-0008-0000-0500-00008E8001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2982</xdr:colOff>
      <xdr:row>1</xdr:row>
      <xdr:rowOff>3506</xdr:rowOff>
    </xdr:to>
    <xdr:sp macro="" textlink="">
      <xdr:nvSpPr>
        <xdr:cNvPr id="3" name="AutoShape 45">
          <a:hlinkClick xmlns:r="http://schemas.openxmlformats.org/officeDocument/2006/relationships" r:id="rId1"/>
          <a:extLst>
            <a:ext uri="{FF2B5EF4-FFF2-40B4-BE49-F238E27FC236}">
              <a16:creationId xmlns:a16="http://schemas.microsoft.com/office/drawing/2014/main" id="{00000000-0008-0000-0600-000003000000}"/>
            </a:ext>
          </a:extLst>
        </xdr:cNvPr>
        <xdr:cNvSpPr>
          <a:spLocks noChangeArrowheads="1"/>
        </xdr:cNvSpPr>
      </xdr:nvSpPr>
      <xdr:spPr bwMode="auto">
        <a:xfrm>
          <a:off x="0" y="0"/>
          <a:ext cx="860232" cy="265444"/>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lnSpc>
              <a:spcPts val="700"/>
            </a:lnSpc>
            <a:defRPr sz="1000"/>
          </a:pPr>
          <a:r>
            <a:rPr lang="en-AU" sz="900" b="1" i="0" u="none" strike="noStrike" baseline="0">
              <a:solidFill>
                <a:srgbClr val="000080"/>
              </a:solidFill>
              <a:latin typeface="Arial"/>
              <a:cs typeface="Arial"/>
            </a:rPr>
            <a:t>Contents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2982</xdr:colOff>
      <xdr:row>1</xdr:row>
      <xdr:rowOff>3506</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00000000-0008-0000-0700-000002000000}"/>
            </a:ext>
          </a:extLst>
        </xdr:cNvPr>
        <xdr:cNvSpPr>
          <a:spLocks noChangeArrowheads="1"/>
        </xdr:cNvSpPr>
      </xdr:nvSpPr>
      <xdr:spPr bwMode="auto">
        <a:xfrm>
          <a:off x="0" y="0"/>
          <a:ext cx="800100" cy="23622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lnSpc>
              <a:spcPts val="700"/>
            </a:lnSpc>
            <a:defRPr sz="1000"/>
          </a:pPr>
          <a:r>
            <a:rPr lang="en-AU" sz="900" b="1" i="0" u="none" strike="noStrike" baseline="0">
              <a:solidFill>
                <a:srgbClr val="000080"/>
              </a:solidFill>
              <a:latin typeface="Arial"/>
              <a:cs typeface="Arial"/>
            </a:rPr>
            <a:t>Contents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0</xdr:rowOff>
    </xdr:to>
    <xdr:grpSp>
      <xdr:nvGrpSpPr>
        <xdr:cNvPr id="99466" name="Group 1">
          <a:extLst>
            <a:ext uri="{FF2B5EF4-FFF2-40B4-BE49-F238E27FC236}">
              <a16:creationId xmlns:a16="http://schemas.microsoft.com/office/drawing/2014/main" id="{00000000-0008-0000-0800-00008A840100}"/>
            </a:ext>
          </a:extLst>
        </xdr:cNvPr>
        <xdr:cNvGrpSpPr>
          <a:grpSpLocks/>
        </xdr:cNvGrpSpPr>
      </xdr:nvGrpSpPr>
      <xdr:grpSpPr bwMode="auto">
        <a:xfrm>
          <a:off x="0" y="0"/>
          <a:ext cx="800100" cy="0"/>
          <a:chOff x="0" y="2"/>
          <a:chExt cx="77" cy="61"/>
        </a:xfrm>
      </xdr:grpSpPr>
      <xdr:sp macro="" textlink="">
        <xdr:nvSpPr>
          <xdr:cNvPr id="3" name="AutoShape 45">
            <a:hlinkClick xmlns:r="http://schemas.openxmlformats.org/officeDocument/2006/relationships" r:id="rId1"/>
            <a:extLst>
              <a:ext uri="{FF2B5EF4-FFF2-40B4-BE49-F238E27FC236}">
                <a16:creationId xmlns:a16="http://schemas.microsoft.com/office/drawing/2014/main" id="{00000000-0008-0000-0800-000003000000}"/>
              </a:ext>
            </a:extLst>
          </xdr:cNvPr>
          <xdr:cNvSpPr>
            <a:spLocks noChangeArrowheads="1"/>
          </xdr:cNvSpPr>
        </xdr:nvSpPr>
        <xdr:spPr bwMode="auto">
          <a:xfrm>
            <a:off x="-1710925300838"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99472" name="Picture 3">
            <a:extLst>
              <a:ext uri="{FF2B5EF4-FFF2-40B4-BE49-F238E27FC236}">
                <a16:creationId xmlns:a16="http://schemas.microsoft.com/office/drawing/2014/main" id="{00000000-0008-0000-0800-0000908401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0</xdr:colOff>
      <xdr:row>0</xdr:row>
      <xdr:rowOff>0</xdr:rowOff>
    </xdr:to>
    <xdr:grpSp>
      <xdr:nvGrpSpPr>
        <xdr:cNvPr id="99467" name="Group 7">
          <a:extLst>
            <a:ext uri="{FF2B5EF4-FFF2-40B4-BE49-F238E27FC236}">
              <a16:creationId xmlns:a16="http://schemas.microsoft.com/office/drawing/2014/main" id="{00000000-0008-0000-0800-00008B840100}"/>
            </a:ext>
          </a:extLst>
        </xdr:cNvPr>
        <xdr:cNvGrpSpPr>
          <a:grpSpLocks/>
        </xdr:cNvGrpSpPr>
      </xdr:nvGrpSpPr>
      <xdr:grpSpPr bwMode="auto">
        <a:xfrm>
          <a:off x="0" y="0"/>
          <a:ext cx="800100" cy="0"/>
          <a:chOff x="0" y="2"/>
          <a:chExt cx="77" cy="61"/>
        </a:xfrm>
      </xdr:grpSpPr>
      <xdr:sp macro="" textlink="">
        <xdr:nvSpPr>
          <xdr:cNvPr id="9" name="AutoShape 45">
            <a:hlinkClick xmlns:r="http://schemas.openxmlformats.org/officeDocument/2006/relationships" r:id="rId1"/>
            <a:extLst>
              <a:ext uri="{FF2B5EF4-FFF2-40B4-BE49-F238E27FC236}">
                <a16:creationId xmlns:a16="http://schemas.microsoft.com/office/drawing/2014/main" id="{00000000-0008-0000-0800-000009000000}"/>
              </a:ext>
            </a:extLst>
          </xdr:cNvPr>
          <xdr:cNvSpPr>
            <a:spLocks noChangeArrowheads="1"/>
          </xdr:cNvSpPr>
        </xdr:nvSpPr>
        <xdr:spPr bwMode="auto">
          <a:xfrm>
            <a:off x="-1710925300838" y="0"/>
            <a:ext cx="0" cy="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defRPr sz="1000"/>
            </a:pPr>
            <a:r>
              <a:rPr lang="en-AU" sz="700" b="1" i="0" u="none" strike="noStrike" baseline="0">
                <a:solidFill>
                  <a:srgbClr val="000080"/>
                </a:solidFill>
                <a:latin typeface="Arial"/>
                <a:cs typeface="Arial"/>
              </a:rPr>
              <a:t>Contents</a:t>
            </a:r>
          </a:p>
        </xdr:txBody>
      </xdr:sp>
      <xdr:pic>
        <xdr:nvPicPr>
          <xdr:cNvPr id="99470" name="Picture 9">
            <a:extLst>
              <a:ext uri="{FF2B5EF4-FFF2-40B4-BE49-F238E27FC236}">
                <a16:creationId xmlns:a16="http://schemas.microsoft.com/office/drawing/2014/main" id="{00000000-0008-0000-0800-00008E8401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2"/>
            <a:ext cx="74" cy="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0</xdr:rowOff>
    </xdr:from>
    <xdr:to>
      <xdr:col>1</xdr:col>
      <xdr:colOff>3431</xdr:colOff>
      <xdr:row>1</xdr:row>
      <xdr:rowOff>4638</xdr:rowOff>
    </xdr:to>
    <xdr:sp macro="" textlink="">
      <xdr:nvSpPr>
        <xdr:cNvPr id="8" name="AutoShape 45">
          <a:hlinkClick xmlns:r="http://schemas.openxmlformats.org/officeDocument/2006/relationships" r:id="rId1"/>
          <a:extLst>
            <a:ext uri="{FF2B5EF4-FFF2-40B4-BE49-F238E27FC236}">
              <a16:creationId xmlns:a16="http://schemas.microsoft.com/office/drawing/2014/main" id="{00000000-0008-0000-0800-000008000000}"/>
            </a:ext>
          </a:extLst>
        </xdr:cNvPr>
        <xdr:cNvSpPr>
          <a:spLocks noChangeArrowheads="1"/>
        </xdr:cNvSpPr>
      </xdr:nvSpPr>
      <xdr:spPr bwMode="auto">
        <a:xfrm>
          <a:off x="0" y="0"/>
          <a:ext cx="754380" cy="25146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lnSpc>
              <a:spcPts val="600"/>
            </a:lnSpc>
            <a:defRPr sz="1000"/>
          </a:pPr>
          <a:r>
            <a:rPr lang="en-AU" sz="900" b="1" i="0" u="none" strike="noStrike" baseline="0">
              <a:solidFill>
                <a:srgbClr val="000080"/>
              </a:solidFill>
              <a:latin typeface="Arial"/>
              <a:cs typeface="Arial"/>
            </a:rPr>
            <a:t>Contents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3125</xdr:colOff>
      <xdr:row>1</xdr:row>
      <xdr:rowOff>3506</xdr:rowOff>
    </xdr:to>
    <xdr:sp macro="" textlink="">
      <xdr:nvSpPr>
        <xdr:cNvPr id="2" name="AutoShape 45">
          <a:hlinkClick xmlns:r="http://schemas.openxmlformats.org/officeDocument/2006/relationships" r:id="rId1"/>
          <a:extLst>
            <a:ext uri="{FF2B5EF4-FFF2-40B4-BE49-F238E27FC236}">
              <a16:creationId xmlns:a16="http://schemas.microsoft.com/office/drawing/2014/main" id="{00000000-0008-0000-0900-000002000000}"/>
            </a:ext>
          </a:extLst>
        </xdr:cNvPr>
        <xdr:cNvSpPr>
          <a:spLocks noChangeArrowheads="1"/>
        </xdr:cNvSpPr>
      </xdr:nvSpPr>
      <xdr:spPr bwMode="auto">
        <a:xfrm>
          <a:off x="0" y="0"/>
          <a:ext cx="792480" cy="236220"/>
        </a:xfrm>
        <a:prstGeom prst="bevel">
          <a:avLst>
            <a:gd name="adj" fmla="val 12500"/>
          </a:avLst>
        </a:prstGeom>
        <a:solidFill>
          <a:srgbClr val="C0C0C0">
            <a:alpha val="89803"/>
          </a:srgbClr>
        </a:solidFill>
        <a:ln>
          <a:noFill/>
        </a:ln>
      </xdr:spPr>
      <xdr:txBody>
        <a:bodyPr vertOverflow="clip" wrap="square" lIns="27432" tIns="18288" rIns="27432" bIns="18288" anchor="ctr"/>
        <a:lstStyle/>
        <a:p>
          <a:pPr algn="ctr" rtl="0">
            <a:lnSpc>
              <a:spcPts val="600"/>
            </a:lnSpc>
            <a:defRPr sz="1000"/>
          </a:pPr>
          <a:r>
            <a:rPr lang="en-AU" sz="900" b="1" i="0" u="none" strike="noStrike" baseline="0">
              <a:solidFill>
                <a:srgbClr val="000080"/>
              </a:solidFill>
              <a:latin typeface="Arial"/>
              <a:cs typeface="Arial"/>
            </a:rPr>
            <a:t>Contents</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G95" totalsRowShown="0" headerRowDxfId="25" dataDxfId="24">
  <autoFilter ref="A2:G95" xr:uid="{00000000-0009-0000-0100-000001000000}"/>
  <tableColumns count="7">
    <tableColumn id="1" xr3:uid="{00000000-0010-0000-0000-000001000000}" name="Date" dataDxfId="23"/>
    <tableColumn id="2" xr3:uid="{00000000-0010-0000-0000-000002000000}" name="ERA amendment#" dataDxfId="22"/>
    <tableColumn id="3" xr3:uid="{00000000-0010-0000-0000-000003000000}" name="Worksheet" dataDxfId="21"/>
    <tableColumn id="4" xr3:uid="{00000000-0010-0000-0000-000004000000}" name="Table" dataDxfId="20"/>
    <tableColumn id="5" xr3:uid="{00000000-0010-0000-0000-000005000000}" name="Cell" dataDxfId="19"/>
    <tableColumn id="6" xr3:uid="{00000000-0010-0000-0000-000006000000}" name="Change" dataDxfId="18"/>
    <tableColumn id="7" xr3:uid="{00000000-0010-0000-0000-000007000000}" name="Reason" dataDxfId="17"/>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A2:G22" totalsRowShown="0" headerRowDxfId="16" dataDxfId="15" totalsRowDxfId="14" totalsRowCellStyle="Normal 4">
  <autoFilter ref="A2:G22" xr:uid="{00000000-0009-0000-0100-000002000000}"/>
  <tableColumns count="7">
    <tableColumn id="1" xr3:uid="{00000000-0010-0000-0100-000001000000}" name="Date" dataDxfId="13" totalsRowDxfId="12" dataCellStyle="Normal 4"/>
    <tableColumn id="2" xr3:uid="{00000000-0010-0000-0100-000002000000}" name="APA amendment#" dataDxfId="11" totalsRowDxfId="10" dataCellStyle="Normal 4"/>
    <tableColumn id="3" xr3:uid="{00000000-0010-0000-0100-000003000000}" name="Worksheet" dataDxfId="9" totalsRowDxfId="8"/>
    <tableColumn id="4" xr3:uid="{00000000-0010-0000-0100-000004000000}" name="Table" dataDxfId="7" totalsRowDxfId="6"/>
    <tableColumn id="5" xr3:uid="{00000000-0010-0000-0100-000005000000}" name="Cell" dataDxfId="5" totalsRowDxfId="4"/>
    <tableColumn id="6" xr3:uid="{00000000-0010-0000-0100-000006000000}" name="Change" dataDxfId="3" totalsRowDxfId="2"/>
    <tableColumn id="7" xr3:uid="{00000000-0010-0000-0100-000007000000}" name="Reason" dataDxfId="1" totalsRowDxfId="0" dataCellStyle="Normal 4"/>
  </tableColumns>
  <tableStyleInfo name="TableStyleLight9" showFirstColumn="0" showLastColumn="0" showRowStripes="1" showColumnStripes="0"/>
</table>
</file>

<file path=xl/theme/theme1.xml><?xml version="1.0" encoding="utf-8"?>
<a:theme xmlns:a="http://schemas.openxmlformats.org/drawingml/2006/main" name="era charts">
  <a:themeElements>
    <a:clrScheme name="ERA Charts">
      <a:dk1>
        <a:sysClr val="windowText" lastClr="000000"/>
      </a:dk1>
      <a:lt1>
        <a:sysClr val="window" lastClr="FFFFFF"/>
      </a:lt1>
      <a:dk2>
        <a:srgbClr val="BFB6AC"/>
      </a:dk2>
      <a:lt2>
        <a:srgbClr val="C9C1B9"/>
      </a:lt2>
      <a:accent1>
        <a:srgbClr val="00A0B1"/>
      </a:accent1>
      <a:accent2>
        <a:srgbClr val="B1DFDC"/>
      </a:accent2>
      <a:accent3>
        <a:srgbClr val="BFB6AC"/>
      </a:accent3>
      <a:accent4>
        <a:srgbClr val="EAEA54"/>
      </a:accent4>
      <a:accent5>
        <a:srgbClr val="82AA82"/>
      </a:accent5>
      <a:accent6>
        <a:srgbClr val="FFC896"/>
      </a:accent6>
      <a:hlink>
        <a:srgbClr val="006E78"/>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PARegReporting@apa.com.au"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3.x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4.x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45"/>
  <sheetViews>
    <sheetView tabSelected="1" workbookViewId="0"/>
  </sheetViews>
  <sheetFormatPr defaultColWidth="9.140625" defaultRowHeight="12.75" x14ac:dyDescent="0.2"/>
  <cols>
    <col min="1" max="1" width="26.5703125" style="2" customWidth="1"/>
    <col min="2" max="2" width="23.5703125" style="2" customWidth="1"/>
    <col min="3" max="4" width="13.85546875" style="2" customWidth="1"/>
    <col min="5" max="5" width="51.5703125" style="2" customWidth="1"/>
    <col min="6" max="8" width="11.140625" style="2" customWidth="1"/>
    <col min="9" max="11" width="12.85546875" style="2" customWidth="1"/>
    <col min="12" max="16384" width="9.140625" style="2"/>
  </cols>
  <sheetData>
    <row r="1" spans="1:9" ht="20.25" x14ac:dyDescent="0.3">
      <c r="A1" s="1" t="s">
        <v>27</v>
      </c>
    </row>
    <row r="2" spans="1:9" ht="20.25" x14ac:dyDescent="0.3">
      <c r="A2" s="1" t="s">
        <v>160</v>
      </c>
    </row>
    <row r="4" spans="1:9" x14ac:dyDescent="0.2">
      <c r="A4" s="3" t="s">
        <v>28</v>
      </c>
    </row>
    <row r="5" spans="1:9" ht="13.5" thickBot="1" x14ac:dyDescent="0.25"/>
    <row r="6" spans="1:9" ht="15.75" x14ac:dyDescent="0.25">
      <c r="A6" s="416" t="s">
        <v>3</v>
      </c>
      <c r="B6" s="417"/>
      <c r="C6" s="417"/>
      <c r="D6" s="417"/>
      <c r="E6" s="417"/>
      <c r="F6" s="417"/>
      <c r="G6" s="417"/>
      <c r="H6" s="417"/>
      <c r="I6" s="418"/>
    </row>
    <row r="7" spans="1:9" x14ac:dyDescent="0.2">
      <c r="A7" s="165" t="s">
        <v>322</v>
      </c>
      <c r="B7" s="163"/>
      <c r="C7" s="163"/>
      <c r="D7" s="163"/>
      <c r="E7" s="163"/>
      <c r="F7" s="163"/>
      <c r="G7" s="163"/>
      <c r="H7" s="163"/>
      <c r="I7" s="164"/>
    </row>
    <row r="8" spans="1:9" x14ac:dyDescent="0.2">
      <c r="A8" s="162" t="s">
        <v>4</v>
      </c>
      <c r="B8" s="158"/>
      <c r="C8" s="158"/>
      <c r="D8" s="158"/>
      <c r="E8" s="158"/>
      <c r="F8" s="158"/>
      <c r="G8" s="158"/>
      <c r="H8" s="158"/>
      <c r="I8" s="159"/>
    </row>
    <row r="9" spans="1:9" ht="13.5" thickBot="1" x14ac:dyDescent="0.25">
      <c r="A9" s="166" t="s">
        <v>5</v>
      </c>
      <c r="B9" s="160"/>
      <c r="C9" s="160"/>
      <c r="D9" s="160"/>
      <c r="E9" s="160"/>
      <c r="F9" s="160"/>
      <c r="G9" s="160"/>
      <c r="H9" s="160"/>
      <c r="I9" s="161"/>
    </row>
    <row r="10" spans="1:9" x14ac:dyDescent="0.2">
      <c r="A10" s="436"/>
      <c r="B10" s="437"/>
      <c r="C10" s="437"/>
      <c r="D10" s="437"/>
      <c r="E10" s="437"/>
      <c r="F10" s="437"/>
      <c r="G10" s="437"/>
      <c r="H10" s="437"/>
      <c r="I10" s="437"/>
    </row>
    <row r="11" spans="1:9" x14ac:dyDescent="0.2">
      <c r="A11" s="4" t="s">
        <v>6</v>
      </c>
      <c r="B11" s="5"/>
      <c r="C11" s="5"/>
      <c r="D11" s="5"/>
      <c r="E11" s="5"/>
      <c r="F11" s="5"/>
      <c r="G11" s="5"/>
    </row>
    <row r="12" spans="1:9" x14ac:dyDescent="0.2">
      <c r="A12" s="6" t="s">
        <v>7</v>
      </c>
    </row>
    <row r="15" spans="1:9" ht="18" x14ac:dyDescent="0.25">
      <c r="A15" s="168" t="s">
        <v>216</v>
      </c>
      <c r="B15" s="156"/>
      <c r="C15" s="438" t="s">
        <v>624</v>
      </c>
      <c r="D15" s="439"/>
      <c r="E15" s="439"/>
    </row>
    <row r="16" spans="1:9" ht="18" x14ac:dyDescent="0.25">
      <c r="A16" s="169"/>
      <c r="B16" s="157"/>
    </row>
    <row r="17" spans="1:11" ht="18" x14ac:dyDescent="0.25">
      <c r="A17" s="168" t="s">
        <v>29</v>
      </c>
      <c r="B17" s="156"/>
      <c r="C17" s="440" t="s">
        <v>625</v>
      </c>
      <c r="D17" s="441"/>
      <c r="E17" s="441"/>
    </row>
    <row r="18" spans="1:11" ht="18" x14ac:dyDescent="0.25">
      <c r="A18" s="169"/>
      <c r="B18" s="157"/>
      <c r="C18" s="442"/>
      <c r="D18" s="443"/>
      <c r="E18" s="443"/>
    </row>
    <row r="19" spans="1:11" ht="18" x14ac:dyDescent="0.25">
      <c r="A19" s="168" t="s">
        <v>217</v>
      </c>
      <c r="B19" s="156"/>
      <c r="C19" s="419" t="s">
        <v>626</v>
      </c>
      <c r="D19" s="420"/>
      <c r="E19" s="421"/>
      <c r="H19" s="44"/>
    </row>
    <row r="20" spans="1:11" x14ac:dyDescent="0.2">
      <c r="A20" s="170"/>
    </row>
    <row r="21" spans="1:11" ht="18" x14ac:dyDescent="0.25">
      <c r="A21" s="168" t="s">
        <v>161</v>
      </c>
      <c r="B21" s="156"/>
      <c r="C21" s="422">
        <v>45292</v>
      </c>
      <c r="D21" s="423"/>
      <c r="E21" s="424"/>
    </row>
    <row r="22" spans="1:11" x14ac:dyDescent="0.2">
      <c r="A22" s="170"/>
    </row>
    <row r="23" spans="1:11" ht="18" x14ac:dyDescent="0.25">
      <c r="A23" s="168" t="s">
        <v>162</v>
      </c>
      <c r="B23" s="156"/>
      <c r="C23" s="422">
        <v>45657</v>
      </c>
      <c r="D23" s="423"/>
      <c r="E23" s="424"/>
    </row>
    <row r="25" spans="1:11" ht="18" x14ac:dyDescent="0.25">
      <c r="A25" s="168" t="s">
        <v>421</v>
      </c>
      <c r="B25" s="156"/>
      <c r="C25" s="422">
        <v>45777</v>
      </c>
      <c r="D25" s="423"/>
      <c r="E25" s="424"/>
    </row>
    <row r="26" spans="1:11" ht="13.5" customHeight="1" x14ac:dyDescent="0.25">
      <c r="A26" s="307"/>
      <c r="B26" s="308"/>
      <c r="C26" s="193"/>
      <c r="D26" s="193"/>
      <c r="E26" s="193"/>
    </row>
    <row r="27" spans="1:11" ht="18" x14ac:dyDescent="0.25">
      <c r="A27" s="168" t="s">
        <v>422</v>
      </c>
      <c r="B27" s="156"/>
      <c r="C27" s="422">
        <v>45657</v>
      </c>
      <c r="D27" s="423"/>
      <c r="E27" s="424"/>
    </row>
    <row r="28" spans="1:11" ht="18" x14ac:dyDescent="0.25">
      <c r="A28" s="309"/>
      <c r="B28" s="309"/>
    </row>
    <row r="29" spans="1:11" ht="58.5" customHeight="1" x14ac:dyDescent="0.2">
      <c r="A29" s="425" t="s">
        <v>423</v>
      </c>
      <c r="B29" s="426"/>
      <c r="C29" s="427" t="s">
        <v>500</v>
      </c>
      <c r="D29" s="428"/>
      <c r="E29" s="429"/>
      <c r="F29" s="430" t="s">
        <v>424</v>
      </c>
      <c r="G29" s="431"/>
      <c r="H29" s="432"/>
      <c r="I29" s="433" t="s">
        <v>661</v>
      </c>
      <c r="J29" s="434"/>
      <c r="K29" s="435"/>
    </row>
    <row r="31" spans="1:11" ht="13.5" thickBot="1" x14ac:dyDescent="0.25"/>
    <row r="32" spans="1:11" x14ac:dyDescent="0.2">
      <c r="A32" s="152"/>
      <c r="B32" s="54"/>
      <c r="C32" s="54"/>
      <c r="D32" s="54"/>
      <c r="E32" s="54"/>
      <c r="F32" s="54"/>
      <c r="G32" s="54"/>
      <c r="H32" s="58"/>
    </row>
    <row r="33" spans="1:8" ht="15.75" x14ac:dyDescent="0.25">
      <c r="A33" s="167" t="s">
        <v>8</v>
      </c>
      <c r="B33" s="445" t="s">
        <v>9</v>
      </c>
      <c r="C33" s="446"/>
      <c r="D33" s="447" t="s">
        <v>558</v>
      </c>
      <c r="E33" s="448"/>
      <c r="F33" s="448"/>
      <c r="G33" s="449"/>
      <c r="H33" s="59"/>
    </row>
    <row r="34" spans="1:8" x14ac:dyDescent="0.2">
      <c r="A34" s="153"/>
      <c r="B34" s="445" t="s">
        <v>10</v>
      </c>
      <c r="C34" s="446"/>
      <c r="D34" s="447" t="s">
        <v>559</v>
      </c>
      <c r="E34" s="448"/>
      <c r="F34" s="448"/>
      <c r="G34" s="449"/>
      <c r="H34" s="59"/>
    </row>
    <row r="35" spans="1:8" x14ac:dyDescent="0.2">
      <c r="A35" s="153"/>
      <c r="B35" s="55"/>
      <c r="C35" s="56" t="s">
        <v>11</v>
      </c>
      <c r="D35" s="89" t="s">
        <v>562</v>
      </c>
      <c r="E35" s="56" t="s">
        <v>12</v>
      </c>
      <c r="F35" s="89">
        <v>2000</v>
      </c>
      <c r="G35" s="55"/>
      <c r="H35" s="60"/>
    </row>
    <row r="36" spans="1:8" x14ac:dyDescent="0.2">
      <c r="A36" s="153"/>
      <c r="B36" s="55"/>
      <c r="C36" s="55"/>
      <c r="D36" s="55"/>
      <c r="E36" s="63"/>
      <c r="F36" s="55"/>
      <c r="G36" s="55"/>
      <c r="H36" s="61"/>
    </row>
    <row r="37" spans="1:8" ht="15.75" x14ac:dyDescent="0.25">
      <c r="A37" s="167" t="s">
        <v>13</v>
      </c>
      <c r="B37" s="445" t="s">
        <v>9</v>
      </c>
      <c r="C37" s="446"/>
      <c r="D37" s="444" t="s">
        <v>560</v>
      </c>
      <c r="E37" s="444"/>
      <c r="F37" s="444"/>
      <c r="G37" s="444"/>
      <c r="H37" s="60"/>
    </row>
    <row r="38" spans="1:8" x14ac:dyDescent="0.2">
      <c r="A38" s="153"/>
      <c r="B38" s="445" t="s">
        <v>10</v>
      </c>
      <c r="C38" s="446"/>
      <c r="D38" s="444" t="s">
        <v>561</v>
      </c>
      <c r="E38" s="444"/>
      <c r="F38" s="444"/>
      <c r="G38" s="444"/>
      <c r="H38" s="60"/>
    </row>
    <row r="39" spans="1:8" x14ac:dyDescent="0.2">
      <c r="A39" s="154"/>
      <c r="B39" s="55"/>
      <c r="C39" s="56" t="s">
        <v>11</v>
      </c>
      <c r="D39" s="89" t="s">
        <v>562</v>
      </c>
      <c r="E39" s="56" t="s">
        <v>12</v>
      </c>
      <c r="F39" s="89">
        <v>1225</v>
      </c>
      <c r="G39" s="55"/>
      <c r="H39" s="60"/>
    </row>
    <row r="40" spans="1:8" ht="13.5" thickBot="1" x14ac:dyDescent="0.25">
      <c r="A40" s="155"/>
      <c r="B40" s="57"/>
      <c r="C40" s="57"/>
      <c r="D40" s="57"/>
      <c r="E40" s="57"/>
      <c r="F40" s="57"/>
      <c r="G40" s="57"/>
      <c r="H40" s="62"/>
    </row>
    <row r="41" spans="1:8" x14ac:dyDescent="0.2">
      <c r="A41" s="152"/>
      <c r="B41" s="54"/>
      <c r="C41" s="54"/>
      <c r="D41" s="54"/>
      <c r="E41" s="54"/>
      <c r="F41" s="54"/>
      <c r="G41" s="55"/>
      <c r="H41" s="58"/>
    </row>
    <row r="42" spans="1:8" x14ac:dyDescent="0.2">
      <c r="A42" s="154" t="s">
        <v>14</v>
      </c>
      <c r="B42" s="447" t="s">
        <v>665</v>
      </c>
      <c r="C42" s="448"/>
      <c r="D42" s="451"/>
      <c r="E42" s="451"/>
      <c r="F42" s="452"/>
      <c r="G42" s="55"/>
      <c r="H42" s="61"/>
    </row>
    <row r="43" spans="1:8" x14ac:dyDescent="0.2">
      <c r="A43" s="154" t="s">
        <v>15</v>
      </c>
      <c r="B43" s="453" t="s">
        <v>666</v>
      </c>
      <c r="C43" s="448"/>
      <c r="D43" s="448"/>
      <c r="E43" s="448"/>
      <c r="F43" s="449"/>
      <c r="G43" s="55"/>
      <c r="H43" s="61"/>
    </row>
    <row r="44" spans="1:8" x14ac:dyDescent="0.2">
      <c r="A44" s="154" t="s">
        <v>16</v>
      </c>
      <c r="B44" s="450" t="s">
        <v>563</v>
      </c>
      <c r="C44" s="448"/>
      <c r="D44" s="448"/>
      <c r="E44" s="448"/>
      <c r="F44" s="449"/>
      <c r="G44" s="55"/>
      <c r="H44" s="61"/>
    </row>
    <row r="45" spans="1:8" ht="13.5" thickBot="1" x14ac:dyDescent="0.25">
      <c r="A45" s="155"/>
      <c r="B45" s="57"/>
      <c r="C45" s="57"/>
      <c r="D45" s="57"/>
      <c r="E45" s="57"/>
      <c r="F45" s="57"/>
      <c r="G45" s="57"/>
      <c r="H45" s="62"/>
    </row>
  </sheetData>
  <mergeCells count="25">
    <mergeCell ref="B44:F44"/>
    <mergeCell ref="B38:C38"/>
    <mergeCell ref="D38:G38"/>
    <mergeCell ref="B42:F42"/>
    <mergeCell ref="B43:F43"/>
    <mergeCell ref="D37:G37"/>
    <mergeCell ref="B37:C37"/>
    <mergeCell ref="B33:C33"/>
    <mergeCell ref="D33:G33"/>
    <mergeCell ref="B34:C34"/>
    <mergeCell ref="D34:G34"/>
    <mergeCell ref="A6:I6"/>
    <mergeCell ref="C19:E19"/>
    <mergeCell ref="C25:E25"/>
    <mergeCell ref="C27:E27"/>
    <mergeCell ref="A29:B29"/>
    <mergeCell ref="C29:E29"/>
    <mergeCell ref="F29:H29"/>
    <mergeCell ref="I29:K29"/>
    <mergeCell ref="A10:I10"/>
    <mergeCell ref="C15:E15"/>
    <mergeCell ref="C23:E23"/>
    <mergeCell ref="C17:E17"/>
    <mergeCell ref="C21:E21"/>
    <mergeCell ref="C18:E18"/>
  </mergeCells>
  <phoneticPr fontId="12" type="noConversion"/>
  <dataValidations count="1">
    <dataValidation type="list" allowBlank="1" showInputMessage="1" showErrorMessage="1" sqref="C29:E29" xr:uid="{00000000-0002-0000-0000-000000000000}">
      <formula1>"Yes,No"</formula1>
    </dataValidation>
  </dataValidations>
  <hyperlinks>
    <hyperlink ref="B44" r:id="rId1" xr:uid="{00000000-0004-0000-0000-000000000000}"/>
  </hyperlinks>
  <pageMargins left="0.75" right="0.75" top="1" bottom="1" header="0.5" footer="0.5"/>
  <pageSetup paperSize="9" scale="80" orientation="portrait" verticalDpi="2" r:id="rId2"/>
  <headerFooter alignWithMargins="0">
    <oddHeader>&amp;C&amp;"Arial,Bold"&amp;12Non- Scheme Gas Pipeline - Financial Guideline Reporting template</oddHeader>
    <oddFooter>&amp;C&amp;A</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rgb="FF009999"/>
  </sheetPr>
  <dimension ref="B1:I36"/>
  <sheetViews>
    <sheetView workbookViewId="0"/>
  </sheetViews>
  <sheetFormatPr defaultColWidth="9.140625" defaultRowHeight="12.75" x14ac:dyDescent="0.2"/>
  <cols>
    <col min="1" max="1" width="12" style="28" customWidth="1"/>
    <col min="2" max="2" width="21" style="28" customWidth="1"/>
    <col min="3" max="3" width="30" style="28" customWidth="1"/>
    <col min="4" max="4" width="26.85546875" style="28" customWidth="1"/>
    <col min="5" max="5" width="23.5703125" style="28" customWidth="1"/>
    <col min="6" max="6" width="22.5703125" style="28" customWidth="1"/>
    <col min="7" max="7" width="20.5703125" style="28" customWidth="1"/>
    <col min="8" max="9" width="22.5703125" style="28" customWidth="1"/>
    <col min="10" max="10" width="9.42578125" style="28" customWidth="1"/>
    <col min="11" max="11" width="25.140625" style="28" customWidth="1"/>
    <col min="12" max="16384" width="9.140625" style="28"/>
  </cols>
  <sheetData>
    <row r="1" spans="2:9" ht="20.25" x14ac:dyDescent="0.3">
      <c r="B1" s="465" t="s">
        <v>156</v>
      </c>
      <c r="C1" s="465"/>
      <c r="D1" s="15"/>
      <c r="E1" s="15"/>
      <c r="F1" s="15"/>
      <c r="G1" s="15"/>
      <c r="H1" s="15"/>
      <c r="I1" s="15"/>
    </row>
    <row r="2" spans="2:9" ht="16.5" customHeight="1" x14ac:dyDescent="0.3">
      <c r="B2" s="45" t="str">
        <f>Tradingname</f>
        <v>EII GAS TRANSMISSION SERVICES WA (OPERATIONS) PTY LIMITED</v>
      </c>
      <c r="C2" s="46"/>
      <c r="D2" s="29"/>
      <c r="E2" s="466" t="s">
        <v>485</v>
      </c>
      <c r="F2" s="466"/>
      <c r="G2" s="466"/>
      <c r="H2" s="29"/>
      <c r="I2" s="29"/>
    </row>
    <row r="3" spans="2:9" ht="15" x14ac:dyDescent="0.25">
      <c r="B3" s="47" t="s">
        <v>240</v>
      </c>
      <c r="C3" s="48" t="str">
        <f>TEXT(Yearstart,"dd/mm/yyyy")&amp;" to "&amp;TEXT(Yearending,"dd/mm/yyyy")</f>
        <v>01/01/2024 to 31/12/2024</v>
      </c>
      <c r="E3" s="466"/>
      <c r="F3" s="466"/>
      <c r="G3" s="466"/>
    </row>
    <row r="4" spans="2:9" ht="20.25" x14ac:dyDescent="0.3">
      <c r="B4" s="14"/>
      <c r="E4" s="466"/>
      <c r="F4" s="466"/>
      <c r="G4" s="466"/>
    </row>
    <row r="5" spans="2:9" ht="15.75" x14ac:dyDescent="0.25">
      <c r="B5" s="32" t="s">
        <v>193</v>
      </c>
      <c r="C5" s="30"/>
      <c r="D5" s="30"/>
      <c r="E5" s="30"/>
      <c r="F5" s="30"/>
      <c r="G5" s="31"/>
      <c r="H5" s="30"/>
      <c r="I5" s="30"/>
    </row>
    <row r="6" spans="2:9" ht="15.75" x14ac:dyDescent="0.25">
      <c r="B6" s="32"/>
      <c r="C6" s="30"/>
      <c r="D6" s="30"/>
      <c r="E6" s="30"/>
      <c r="F6" s="30"/>
      <c r="G6" s="31"/>
      <c r="H6" s="30"/>
      <c r="I6" s="30"/>
    </row>
    <row r="7" spans="2:9" ht="40.5" customHeight="1" x14ac:dyDescent="0.2">
      <c r="B7" s="101" t="s">
        <v>223</v>
      </c>
      <c r="C7" s="101" t="s">
        <v>19</v>
      </c>
      <c r="D7" s="106" t="s">
        <v>70</v>
      </c>
      <c r="E7" s="102" t="s">
        <v>219</v>
      </c>
      <c r="F7" s="102" t="s">
        <v>221</v>
      </c>
      <c r="G7" s="102" t="s">
        <v>69</v>
      </c>
      <c r="H7" s="102" t="s">
        <v>89</v>
      </c>
      <c r="I7" s="102" t="s">
        <v>90</v>
      </c>
    </row>
    <row r="8" spans="2:9" x14ac:dyDescent="0.2">
      <c r="B8" s="103"/>
      <c r="C8" s="103" t="s">
        <v>194</v>
      </c>
      <c r="D8" s="107"/>
      <c r="E8" s="104" t="s">
        <v>183</v>
      </c>
      <c r="F8" s="104" t="s">
        <v>183</v>
      </c>
      <c r="G8" s="104"/>
      <c r="H8" s="104" t="s">
        <v>183</v>
      </c>
      <c r="I8" s="104" t="s">
        <v>183</v>
      </c>
    </row>
    <row r="9" spans="2:9" x14ac:dyDescent="0.2">
      <c r="B9" s="136"/>
      <c r="C9" s="134" t="s">
        <v>54</v>
      </c>
      <c r="D9" s="245"/>
      <c r="E9" s="277"/>
      <c r="F9" s="277"/>
      <c r="G9" s="280"/>
      <c r="H9" s="279">
        <f>E9*G9</f>
        <v>0</v>
      </c>
      <c r="I9" s="279">
        <f>F9*G9</f>
        <v>0</v>
      </c>
    </row>
    <row r="10" spans="2:9" ht="25.5" x14ac:dyDescent="0.2">
      <c r="B10" s="136"/>
      <c r="C10" s="134" t="s">
        <v>63</v>
      </c>
      <c r="D10" s="245"/>
      <c r="E10" s="277"/>
      <c r="F10" s="277"/>
      <c r="G10" s="280"/>
      <c r="H10" s="279">
        <f t="shared" ref="H10:H35" si="0">E10*G10</f>
        <v>0</v>
      </c>
      <c r="I10" s="279">
        <f t="shared" ref="I10:I35" si="1">F10*G10</f>
        <v>0</v>
      </c>
    </row>
    <row r="11" spans="2:9" x14ac:dyDescent="0.2">
      <c r="B11" s="136"/>
      <c r="C11" s="134" t="s">
        <v>480</v>
      </c>
      <c r="D11" s="245"/>
      <c r="E11" s="277"/>
      <c r="F11" s="277"/>
      <c r="G11" s="280"/>
      <c r="H11" s="279">
        <f t="shared" si="0"/>
        <v>0</v>
      </c>
      <c r="I11" s="279">
        <f t="shared" si="1"/>
        <v>0</v>
      </c>
    </row>
    <row r="12" spans="2:9" x14ac:dyDescent="0.2">
      <c r="B12" s="367"/>
      <c r="C12" s="134" t="s">
        <v>55</v>
      </c>
      <c r="D12" s="245"/>
      <c r="E12" s="277"/>
      <c r="F12" s="277"/>
      <c r="G12" s="280"/>
      <c r="H12" s="279">
        <f t="shared" si="0"/>
        <v>0</v>
      </c>
      <c r="I12" s="279">
        <f t="shared" si="1"/>
        <v>0</v>
      </c>
    </row>
    <row r="13" spans="2:9" x14ac:dyDescent="0.2">
      <c r="B13" s="136"/>
      <c r="C13" s="134" t="s">
        <v>64</v>
      </c>
      <c r="D13" s="245"/>
      <c r="E13" s="277"/>
      <c r="F13" s="277"/>
      <c r="G13" s="280"/>
      <c r="H13" s="279">
        <f t="shared" si="0"/>
        <v>0</v>
      </c>
      <c r="I13" s="279">
        <f t="shared" si="1"/>
        <v>0</v>
      </c>
    </row>
    <row r="14" spans="2:9" x14ac:dyDescent="0.2">
      <c r="B14" s="136"/>
      <c r="C14" s="134" t="s">
        <v>133</v>
      </c>
      <c r="D14" s="245"/>
      <c r="E14" s="277"/>
      <c r="F14" s="277"/>
      <c r="G14" s="280"/>
      <c r="H14" s="279">
        <f t="shared" si="0"/>
        <v>0</v>
      </c>
      <c r="I14" s="279">
        <f t="shared" si="1"/>
        <v>0</v>
      </c>
    </row>
    <row r="15" spans="2:9" ht="25.5" x14ac:dyDescent="0.2">
      <c r="B15" s="136"/>
      <c r="C15" s="134" t="s">
        <v>56</v>
      </c>
      <c r="D15" s="245"/>
      <c r="E15" s="277"/>
      <c r="F15" s="277"/>
      <c r="G15" s="280"/>
      <c r="H15" s="279">
        <f t="shared" si="0"/>
        <v>0</v>
      </c>
      <c r="I15" s="279">
        <f t="shared" si="1"/>
        <v>0</v>
      </c>
    </row>
    <row r="16" spans="2:9" ht="25.5" x14ac:dyDescent="0.2">
      <c r="B16" s="367"/>
      <c r="C16" s="134" t="s">
        <v>481</v>
      </c>
      <c r="D16" s="245"/>
      <c r="E16" s="277"/>
      <c r="F16" s="277"/>
      <c r="G16" s="280"/>
      <c r="H16" s="279">
        <f t="shared" si="0"/>
        <v>0</v>
      </c>
      <c r="I16" s="279">
        <f t="shared" si="1"/>
        <v>0</v>
      </c>
    </row>
    <row r="17" spans="2:9" x14ac:dyDescent="0.2">
      <c r="B17" s="136"/>
      <c r="C17" s="134" t="s">
        <v>178</v>
      </c>
      <c r="D17" s="245"/>
      <c r="E17" s="278">
        <f>SUM(E18:E35)</f>
        <v>0</v>
      </c>
      <c r="F17" s="278">
        <f>SUM(F18:F35)</f>
        <v>0</v>
      </c>
      <c r="G17" s="281"/>
      <c r="H17" s="278">
        <f>SUM(H18:H35)</f>
        <v>0</v>
      </c>
      <c r="I17" s="278">
        <f>SUM(I18:I35)</f>
        <v>0</v>
      </c>
    </row>
    <row r="18" spans="2:9" x14ac:dyDescent="0.2">
      <c r="B18" s="367"/>
      <c r="C18" s="136"/>
      <c r="D18" s="245"/>
      <c r="E18" s="277"/>
      <c r="F18" s="277"/>
      <c r="G18" s="280"/>
      <c r="H18" s="279">
        <f t="shared" si="0"/>
        <v>0</v>
      </c>
      <c r="I18" s="279">
        <f t="shared" si="1"/>
        <v>0</v>
      </c>
    </row>
    <row r="19" spans="2:9" x14ac:dyDescent="0.2">
      <c r="B19" s="367"/>
      <c r="C19" s="136"/>
      <c r="D19" s="245"/>
      <c r="E19" s="277"/>
      <c r="F19" s="277"/>
      <c r="G19" s="280"/>
      <c r="H19" s="279">
        <f t="shared" si="0"/>
        <v>0</v>
      </c>
      <c r="I19" s="279">
        <f t="shared" si="1"/>
        <v>0</v>
      </c>
    </row>
    <row r="20" spans="2:9" x14ac:dyDescent="0.2">
      <c r="B20" s="367"/>
      <c r="C20" s="136"/>
      <c r="D20" s="245"/>
      <c r="E20" s="277"/>
      <c r="F20" s="277"/>
      <c r="G20" s="280"/>
      <c r="H20" s="279">
        <f t="shared" si="0"/>
        <v>0</v>
      </c>
      <c r="I20" s="279">
        <f t="shared" si="1"/>
        <v>0</v>
      </c>
    </row>
    <row r="21" spans="2:9" x14ac:dyDescent="0.2">
      <c r="B21" s="136"/>
      <c r="C21" s="136"/>
      <c r="D21" s="245"/>
      <c r="E21" s="277"/>
      <c r="F21" s="277"/>
      <c r="G21" s="280"/>
      <c r="H21" s="279">
        <f t="shared" si="0"/>
        <v>0</v>
      </c>
      <c r="I21" s="279">
        <f t="shared" si="1"/>
        <v>0</v>
      </c>
    </row>
    <row r="22" spans="2:9" x14ac:dyDescent="0.2">
      <c r="B22" s="136"/>
      <c r="C22" s="136"/>
      <c r="D22" s="245"/>
      <c r="E22" s="277"/>
      <c r="F22" s="277"/>
      <c r="G22" s="280"/>
      <c r="H22" s="279">
        <f t="shared" si="0"/>
        <v>0</v>
      </c>
      <c r="I22" s="279">
        <f t="shared" si="1"/>
        <v>0</v>
      </c>
    </row>
    <row r="23" spans="2:9" x14ac:dyDescent="0.2">
      <c r="B23" s="136"/>
      <c r="C23" s="136"/>
      <c r="D23" s="245"/>
      <c r="E23" s="277"/>
      <c r="F23" s="277"/>
      <c r="G23" s="280"/>
      <c r="H23" s="279">
        <f t="shared" si="0"/>
        <v>0</v>
      </c>
      <c r="I23" s="279">
        <f t="shared" si="1"/>
        <v>0</v>
      </c>
    </row>
    <row r="24" spans="2:9" x14ac:dyDescent="0.2">
      <c r="B24" s="136"/>
      <c r="C24" s="136"/>
      <c r="D24" s="245"/>
      <c r="E24" s="277"/>
      <c r="F24" s="277"/>
      <c r="G24" s="280"/>
      <c r="H24" s="279">
        <f t="shared" si="0"/>
        <v>0</v>
      </c>
      <c r="I24" s="279">
        <f t="shared" si="1"/>
        <v>0</v>
      </c>
    </row>
    <row r="25" spans="2:9" x14ac:dyDescent="0.2">
      <c r="B25" s="136"/>
      <c r="C25" s="136"/>
      <c r="D25" s="245"/>
      <c r="E25" s="277"/>
      <c r="F25" s="277"/>
      <c r="G25" s="280"/>
      <c r="H25" s="279">
        <f t="shared" si="0"/>
        <v>0</v>
      </c>
      <c r="I25" s="279">
        <f t="shared" si="1"/>
        <v>0</v>
      </c>
    </row>
    <row r="26" spans="2:9" x14ac:dyDescent="0.2">
      <c r="B26" s="136"/>
      <c r="C26" s="136"/>
      <c r="D26" s="245"/>
      <c r="E26" s="277"/>
      <c r="F26" s="277"/>
      <c r="G26" s="280"/>
      <c r="H26" s="279">
        <f t="shared" si="0"/>
        <v>0</v>
      </c>
      <c r="I26" s="279">
        <f t="shared" si="1"/>
        <v>0</v>
      </c>
    </row>
    <row r="27" spans="2:9" x14ac:dyDescent="0.2">
      <c r="B27" s="136"/>
      <c r="C27" s="136"/>
      <c r="D27" s="245"/>
      <c r="E27" s="277"/>
      <c r="F27" s="277"/>
      <c r="G27" s="280"/>
      <c r="H27" s="279">
        <f t="shared" si="0"/>
        <v>0</v>
      </c>
      <c r="I27" s="279">
        <f t="shared" si="1"/>
        <v>0</v>
      </c>
    </row>
    <row r="28" spans="2:9" x14ac:dyDescent="0.2">
      <c r="B28" s="136"/>
      <c r="C28" s="136"/>
      <c r="D28" s="245"/>
      <c r="E28" s="277"/>
      <c r="F28" s="277"/>
      <c r="G28" s="280"/>
      <c r="H28" s="279">
        <f t="shared" si="0"/>
        <v>0</v>
      </c>
      <c r="I28" s="279">
        <f t="shared" si="1"/>
        <v>0</v>
      </c>
    </row>
    <row r="29" spans="2:9" x14ac:dyDescent="0.2">
      <c r="B29" s="136"/>
      <c r="C29" s="136"/>
      <c r="D29" s="245"/>
      <c r="E29" s="277"/>
      <c r="F29" s="277"/>
      <c r="G29" s="280"/>
      <c r="H29" s="279">
        <f t="shared" si="0"/>
        <v>0</v>
      </c>
      <c r="I29" s="279">
        <f t="shared" si="1"/>
        <v>0</v>
      </c>
    </row>
    <row r="30" spans="2:9" x14ac:dyDescent="0.2">
      <c r="B30" s="136"/>
      <c r="C30" s="136"/>
      <c r="D30" s="245"/>
      <c r="E30" s="277"/>
      <c r="F30" s="277"/>
      <c r="G30" s="280"/>
      <c r="H30" s="279">
        <f t="shared" si="0"/>
        <v>0</v>
      </c>
      <c r="I30" s="279">
        <f t="shared" si="1"/>
        <v>0</v>
      </c>
    </row>
    <row r="31" spans="2:9" x14ac:dyDescent="0.2">
      <c r="B31" s="136"/>
      <c r="C31" s="136"/>
      <c r="D31" s="245"/>
      <c r="E31" s="277"/>
      <c r="F31" s="277"/>
      <c r="G31" s="280"/>
      <c r="H31" s="279">
        <f t="shared" si="0"/>
        <v>0</v>
      </c>
      <c r="I31" s="279">
        <f t="shared" si="1"/>
        <v>0</v>
      </c>
    </row>
    <row r="32" spans="2:9" x14ac:dyDescent="0.2">
      <c r="B32" s="136"/>
      <c r="C32" s="136"/>
      <c r="D32" s="245"/>
      <c r="E32" s="277"/>
      <c r="F32" s="277"/>
      <c r="G32" s="280"/>
      <c r="H32" s="279">
        <f t="shared" si="0"/>
        <v>0</v>
      </c>
      <c r="I32" s="279">
        <f t="shared" si="1"/>
        <v>0</v>
      </c>
    </row>
    <row r="33" spans="2:9" x14ac:dyDescent="0.2">
      <c r="B33" s="136"/>
      <c r="C33" s="136"/>
      <c r="D33" s="245"/>
      <c r="E33" s="277"/>
      <c r="F33" s="277"/>
      <c r="G33" s="280"/>
      <c r="H33" s="279">
        <f t="shared" si="0"/>
        <v>0</v>
      </c>
      <c r="I33" s="279">
        <f t="shared" si="1"/>
        <v>0</v>
      </c>
    </row>
    <row r="34" spans="2:9" x14ac:dyDescent="0.2">
      <c r="B34" s="136"/>
      <c r="C34" s="136"/>
      <c r="D34" s="245"/>
      <c r="E34" s="277"/>
      <c r="F34" s="277"/>
      <c r="G34" s="280"/>
      <c r="H34" s="279">
        <f t="shared" si="0"/>
        <v>0</v>
      </c>
      <c r="I34" s="279">
        <f t="shared" si="1"/>
        <v>0</v>
      </c>
    </row>
    <row r="35" spans="2:9" x14ac:dyDescent="0.2">
      <c r="B35" s="136"/>
      <c r="C35" s="136"/>
      <c r="D35" s="245"/>
      <c r="E35" s="277"/>
      <c r="F35" s="277"/>
      <c r="G35" s="280"/>
      <c r="H35" s="279">
        <f t="shared" si="0"/>
        <v>0</v>
      </c>
      <c r="I35" s="279">
        <f t="shared" si="1"/>
        <v>0</v>
      </c>
    </row>
    <row r="36" spans="2:9" x14ac:dyDescent="0.2">
      <c r="B36" s="36"/>
      <c r="C36" s="463" t="s">
        <v>134</v>
      </c>
      <c r="D36" s="464"/>
      <c r="E36" s="279">
        <f>SUM(E9:E17)</f>
        <v>0</v>
      </c>
      <c r="F36" s="279">
        <f>SUM(F9:F17)</f>
        <v>0</v>
      </c>
      <c r="G36" s="246"/>
      <c r="H36" s="279">
        <f>SUM(H9:H17)</f>
        <v>0</v>
      </c>
      <c r="I36" s="279">
        <f>SUM(I9:I17)</f>
        <v>0</v>
      </c>
    </row>
  </sheetData>
  <mergeCells count="3">
    <mergeCell ref="B1:C1"/>
    <mergeCell ref="C36:D36"/>
    <mergeCell ref="E2:G4"/>
  </mergeCells>
  <phoneticPr fontId="38" type="noConversion"/>
  <pageMargins left="0.75" right="0.75" top="1" bottom="1" header="0.5" footer="0.5"/>
  <pageSetup paperSize="9" scale="30" orientation="landscape" r:id="rId1"/>
  <headerFooter alignWithMargins="0"/>
  <ignoredErrors>
    <ignoredError sqref="H17:I17" 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
    <tabColor rgb="FF009999"/>
    <pageSetUpPr fitToPage="1"/>
  </sheetPr>
  <dimension ref="A1:I101"/>
  <sheetViews>
    <sheetView workbookViewId="0"/>
  </sheetViews>
  <sheetFormatPr defaultColWidth="9.140625" defaultRowHeight="12.75" x14ac:dyDescent="0.2"/>
  <cols>
    <col min="1" max="1" width="12" style="16" customWidth="1"/>
    <col min="2" max="2" width="21.5703125" style="16" customWidth="1"/>
    <col min="3" max="3" width="64.85546875" style="16" customWidth="1"/>
    <col min="4" max="4" width="19.85546875" style="16" customWidth="1"/>
    <col min="5" max="5" width="20.85546875" style="16" customWidth="1"/>
    <col min="6" max="6" width="22.5703125" style="16" customWidth="1"/>
    <col min="7" max="8" width="9.140625" style="16"/>
    <col min="9" max="9" width="10.140625" style="16" bestFit="1" customWidth="1"/>
    <col min="10" max="16384" width="9.140625" style="16"/>
  </cols>
  <sheetData>
    <row r="1" spans="2:6" ht="20.25" x14ac:dyDescent="0.3">
      <c r="B1" s="467" t="s">
        <v>197</v>
      </c>
      <c r="C1" s="467"/>
    </row>
    <row r="2" spans="2:6" ht="15" x14ac:dyDescent="0.25">
      <c r="B2" s="45" t="str">
        <f>Tradingname</f>
        <v>EII GAS TRANSMISSION SERVICES WA (OPERATIONS) PTY LIMITED</v>
      </c>
      <c r="C2" s="46"/>
    </row>
    <row r="3" spans="2:6" ht="15" x14ac:dyDescent="0.25">
      <c r="B3" s="47" t="s">
        <v>240</v>
      </c>
      <c r="C3" s="48" t="str">
        <f>TEXT(Yearstart,"dd/mm/yyyy")&amp;" to "&amp;TEXT(Yearending,"dd/mm/yyyy")</f>
        <v>01/01/2024 to 31/12/2024</v>
      </c>
    </row>
    <row r="4" spans="2:6" ht="20.25" x14ac:dyDescent="0.3">
      <c r="B4" s="14"/>
      <c r="D4" s="38"/>
    </row>
    <row r="5" spans="2:6" ht="15.75" x14ac:dyDescent="0.2">
      <c r="B5" s="457" t="s">
        <v>198</v>
      </c>
      <c r="C5" s="457"/>
      <c r="D5" s="53"/>
    </row>
    <row r="7" spans="2:6" ht="25.5" x14ac:dyDescent="0.2">
      <c r="B7" s="108" t="s">
        <v>223</v>
      </c>
      <c r="C7" s="109" t="s">
        <v>19</v>
      </c>
      <c r="D7" s="109" t="s">
        <v>231</v>
      </c>
      <c r="E7" s="109" t="s">
        <v>232</v>
      </c>
    </row>
    <row r="8" spans="2:6" x14ac:dyDescent="0.2">
      <c r="B8" s="202"/>
      <c r="C8" s="314" t="s">
        <v>486</v>
      </c>
      <c r="D8" s="203"/>
      <c r="E8" s="203"/>
    </row>
    <row r="9" spans="2:6" x14ac:dyDescent="0.2">
      <c r="B9" s="148"/>
      <c r="C9" s="137" t="s">
        <v>142</v>
      </c>
      <c r="D9" s="138" t="s">
        <v>183</v>
      </c>
      <c r="E9" s="139" t="s">
        <v>183</v>
      </c>
    </row>
    <row r="10" spans="2:6" x14ac:dyDescent="0.2">
      <c r="B10" s="368">
        <v>2.4</v>
      </c>
      <c r="C10" s="315" t="s">
        <v>489</v>
      </c>
      <c r="D10" s="282">
        <f>SUMIF('3.3 Depreciation amortisation'!$D$9:$D$52,'3. Statement of pipeline assets'!C9,'3.3 Depreciation amortisation'!$H$9:$H$52)</f>
        <v>95802870.456098869</v>
      </c>
      <c r="E10" s="277">
        <v>95802870.456098869</v>
      </c>
    </row>
    <row r="11" spans="2:6" x14ac:dyDescent="0.2">
      <c r="B11" s="368">
        <v>2.4</v>
      </c>
      <c r="C11" s="315" t="s">
        <v>74</v>
      </c>
      <c r="D11" s="282">
        <f>SUMIF('3.3 Depreciation amortisation'!$D$9:$D$52,'3. Statement of pipeline assets'!C9,'3.3 Depreciation amortisation'!$I$9:$I$52)</f>
        <v>920543.44000000018</v>
      </c>
      <c r="E11" s="277">
        <v>920543.44000000018</v>
      </c>
    </row>
    <row r="12" spans="2:6" x14ac:dyDescent="0.2">
      <c r="B12" s="368">
        <v>2.4</v>
      </c>
      <c r="C12" s="315" t="s">
        <v>487</v>
      </c>
      <c r="D12" s="282">
        <f>SUMIF('3.3 Depreciation amortisation'!$D$9:$D$52,'3. Statement of pipeline assets'!C9,'3.3 Depreciation amortisation'!$J$9:$J$52)</f>
        <v>614316.53</v>
      </c>
      <c r="E12" s="277">
        <v>614316.53</v>
      </c>
    </row>
    <row r="13" spans="2:6" x14ac:dyDescent="0.2">
      <c r="B13" s="150"/>
      <c r="C13" s="140" t="s">
        <v>141</v>
      </c>
      <c r="D13" s="282">
        <f>SUM(D10:D12)</f>
        <v>97337730.426098868</v>
      </c>
      <c r="E13" s="282">
        <f>SUM(E10:E12)</f>
        <v>97337730.426098868</v>
      </c>
    </row>
    <row r="14" spans="2:6" x14ac:dyDescent="0.2">
      <c r="B14" s="368">
        <v>2.4</v>
      </c>
      <c r="C14" s="315" t="s">
        <v>632</v>
      </c>
      <c r="D14" s="282">
        <f>SUMIF('3.3 Depreciation amortisation'!$D$9:$D$52,'3. Statement of pipeline assets'!C9,'3.3 Depreciation amortisation'!$M$9:$M$52)+SUMIF('3.3 Depreciation amortisation'!$D$9:$D$52,'3. Statement of pipeline assets'!C9,'3.3 Depreciation amortisation'!$N$9:$N$52)</f>
        <v>-97337730.426098883</v>
      </c>
      <c r="E14" s="277">
        <v>-97337730.426098883</v>
      </c>
      <c r="F14" s="390"/>
    </row>
    <row r="15" spans="2:6" x14ac:dyDescent="0.2">
      <c r="B15" s="368">
        <v>2.4</v>
      </c>
      <c r="C15" s="315" t="s">
        <v>488</v>
      </c>
      <c r="D15" s="282">
        <f>SUMIF('3.3 Depreciation amortisation'!$D$9:$D$52,'3. Statement of pipeline assets'!C9,'3.3 Depreciation amortisation'!$K$9:$K$52)</f>
        <v>0</v>
      </c>
      <c r="E15" s="277">
        <v>0</v>
      </c>
    </row>
    <row r="16" spans="2:6" x14ac:dyDescent="0.2">
      <c r="B16" s="150"/>
      <c r="C16" s="140" t="s">
        <v>67</v>
      </c>
      <c r="D16" s="282">
        <f>SUM(D13:D15)</f>
        <v>-1.4901161193847656E-8</v>
      </c>
      <c r="E16" s="282">
        <f>SUM(E13:E15)</f>
        <v>-1.4901161193847656E-8</v>
      </c>
    </row>
    <row r="17" spans="1:6" x14ac:dyDescent="0.2">
      <c r="B17" s="148"/>
      <c r="C17" s="137" t="s">
        <v>85</v>
      </c>
      <c r="D17" s="283"/>
      <c r="E17" s="284"/>
    </row>
    <row r="18" spans="1:6" x14ac:dyDescent="0.2">
      <c r="B18" s="368">
        <v>2.4</v>
      </c>
      <c r="C18" s="315" t="s">
        <v>489</v>
      </c>
      <c r="D18" s="282">
        <f>SUMIF('3.3 Depreciation amortisation'!$D$9:$D$52,'3. Statement of pipeline assets'!C17,'3.3 Depreciation amortisation'!$H$9:$H$52)</f>
        <v>14687043.161564201</v>
      </c>
      <c r="E18" s="285">
        <v>14687043.161564201</v>
      </c>
    </row>
    <row r="19" spans="1:6" x14ac:dyDescent="0.2">
      <c r="B19" s="368">
        <v>2.4</v>
      </c>
      <c r="C19" s="315" t="s">
        <v>74</v>
      </c>
      <c r="D19" s="282">
        <f>SUMIF('3.3 Depreciation amortisation'!$D$9:$D$52,'3. Statement of pipeline assets'!C17,'3.3 Depreciation amortisation'!$I$9:$I$52)</f>
        <v>792413.48</v>
      </c>
      <c r="E19" s="285">
        <v>792413.48</v>
      </c>
    </row>
    <row r="20" spans="1:6" x14ac:dyDescent="0.2">
      <c r="A20" s="200"/>
      <c r="B20" s="368">
        <v>2.4</v>
      </c>
      <c r="C20" s="315" t="s">
        <v>487</v>
      </c>
      <c r="D20" s="282">
        <f>SUMIF('3.3 Depreciation amortisation'!$D$9:$D$52,'3. Statement of pipeline assets'!C17,'3.3 Depreciation amortisation'!$J$9:$J$52)</f>
        <v>0</v>
      </c>
      <c r="E20" s="285">
        <v>0</v>
      </c>
    </row>
    <row r="21" spans="1:6" x14ac:dyDescent="0.2">
      <c r="B21" s="368">
        <v>2.4</v>
      </c>
      <c r="C21" s="315" t="s">
        <v>632</v>
      </c>
      <c r="D21" s="282">
        <f>SUMIF('3.3 Depreciation amortisation'!$D$9:$D$52,'3. Statement of pipeline assets'!C17,'3.3 Depreciation amortisation'!$M$9:$M$52)+SUMIF('3.3 Depreciation amortisation'!$D$9:$D$52,'3. Statement of pipeline assets'!C17,'3.3 Depreciation amortisation'!$N$9:$N$52)</f>
        <v>-15479456.6415642</v>
      </c>
      <c r="E21" s="285">
        <v>-15479456.6415642</v>
      </c>
      <c r="F21" s="390"/>
    </row>
    <row r="22" spans="1:6" x14ac:dyDescent="0.2">
      <c r="B22" s="368">
        <v>2.4</v>
      </c>
      <c r="C22" s="315" t="s">
        <v>490</v>
      </c>
      <c r="D22" s="282">
        <f>SUMIF('3.3 Depreciation amortisation'!$D$9:$D$52,'3. Statement of pipeline assets'!C17,'3.3 Depreciation amortisation'!$K$9:$K$52)</f>
        <v>0</v>
      </c>
      <c r="E22" s="285">
        <v>0</v>
      </c>
    </row>
    <row r="23" spans="1:6" x14ac:dyDescent="0.2">
      <c r="B23" s="150"/>
      <c r="C23" s="140" t="s">
        <v>86</v>
      </c>
      <c r="D23" s="282">
        <f>SUM(D18:D22)</f>
        <v>1.862645149230957E-9</v>
      </c>
      <c r="E23" s="282">
        <f>SUM(E18:E22)</f>
        <v>1.862645149230957E-9</v>
      </c>
    </row>
    <row r="24" spans="1:6" x14ac:dyDescent="0.2">
      <c r="B24" s="148"/>
      <c r="C24" s="137" t="s">
        <v>143</v>
      </c>
      <c r="D24" s="283"/>
      <c r="E24" s="284"/>
    </row>
    <row r="25" spans="1:6" x14ac:dyDescent="0.2">
      <c r="B25" s="368">
        <v>2.4</v>
      </c>
      <c r="C25" s="315" t="s">
        <v>489</v>
      </c>
      <c r="D25" s="282">
        <f>SUMIF('3.3 Depreciation amortisation'!$D$9:$D$52,'3. Statement of pipeline assets'!C24,'3.3 Depreciation amortisation'!$H$9:$H$52)</f>
        <v>0</v>
      </c>
      <c r="E25" s="285">
        <v>0</v>
      </c>
    </row>
    <row r="26" spans="1:6" x14ac:dyDescent="0.2">
      <c r="B26" s="368">
        <v>2.4</v>
      </c>
      <c r="C26" s="315" t="s">
        <v>74</v>
      </c>
      <c r="D26" s="282">
        <f>SUMIF('3.3 Depreciation amortisation'!$D$9:$D$52,'3. Statement of pipeline assets'!C24,'3.3 Depreciation amortisation'!$I$9:$I$52)</f>
        <v>32440.1</v>
      </c>
      <c r="E26" s="285">
        <v>32440.1</v>
      </c>
    </row>
    <row r="27" spans="1:6" x14ac:dyDescent="0.2">
      <c r="B27" s="368">
        <v>2.4</v>
      </c>
      <c r="C27" s="315" t="s">
        <v>487</v>
      </c>
      <c r="D27" s="282">
        <f>SUMIF('3.3 Depreciation amortisation'!$D$9:$D$52,'3. Statement of pipeline assets'!C24,'3.3 Depreciation amortisation'!$J$9:$J$52)</f>
        <v>0</v>
      </c>
      <c r="E27" s="285">
        <v>0</v>
      </c>
    </row>
    <row r="28" spans="1:6" x14ac:dyDescent="0.2">
      <c r="B28" s="368">
        <v>2.4</v>
      </c>
      <c r="C28" s="315" t="s">
        <v>632</v>
      </c>
      <c r="D28" s="282">
        <f>SUMIF('3.3 Depreciation amortisation'!$D$9:$D$52,'3. Statement of pipeline assets'!C24,'3.3 Depreciation amortisation'!$M$9:$M$52)+SUMIF('3.3 Depreciation amortisation'!$D$9:$D$52,'3. Statement of pipeline assets'!C24,'3.3 Depreciation amortisation'!$N$9:$N$52)</f>
        <v>-32440.099999999995</v>
      </c>
      <c r="E28" s="285">
        <v>-32440.099999999995</v>
      </c>
      <c r="F28" s="390"/>
    </row>
    <row r="29" spans="1:6" x14ac:dyDescent="0.2">
      <c r="B29" s="368">
        <v>2.4</v>
      </c>
      <c r="C29" s="315" t="s">
        <v>490</v>
      </c>
      <c r="D29" s="282">
        <f>SUMIF('3.3 Depreciation amortisation'!$D$9:$D$52,'3. Statement of pipeline assets'!C24,'3.3 Depreciation amortisation'!$K$9:$K$52)</f>
        <v>0</v>
      </c>
      <c r="E29" s="285">
        <v>0</v>
      </c>
    </row>
    <row r="30" spans="1:6" x14ac:dyDescent="0.2">
      <c r="B30" s="150"/>
      <c r="C30" s="140" t="s">
        <v>144</v>
      </c>
      <c r="D30" s="282">
        <f>SUM(D25:D29)</f>
        <v>3.637978807091713E-12</v>
      </c>
      <c r="E30" s="282">
        <f>SUM(E25:E29)</f>
        <v>3.637978807091713E-12</v>
      </c>
    </row>
    <row r="31" spans="1:6" x14ac:dyDescent="0.2">
      <c r="B31" s="148"/>
      <c r="C31" s="137" t="s">
        <v>145</v>
      </c>
      <c r="D31" s="283"/>
      <c r="E31" s="284"/>
    </row>
    <row r="32" spans="1:6" x14ac:dyDescent="0.2">
      <c r="B32" s="368">
        <v>2.4</v>
      </c>
      <c r="C32" s="315" t="s">
        <v>489</v>
      </c>
      <c r="D32" s="282">
        <f>SUMIF('3.3 Depreciation amortisation'!$D$9:$D$52,'3. Statement of pipeline assets'!C31,'3.3 Depreciation amortisation'!$H$9:$H$52)</f>
        <v>3391813.0161713697</v>
      </c>
      <c r="E32" s="285">
        <v>3391813.0161713697</v>
      </c>
    </row>
    <row r="33" spans="2:9" x14ac:dyDescent="0.2">
      <c r="B33" s="368">
        <v>2.4</v>
      </c>
      <c r="C33" s="315" t="s">
        <v>74</v>
      </c>
      <c r="D33" s="282">
        <f>SUMIF('3.3 Depreciation amortisation'!$D$9:$D$52,'3. Statement of pipeline assets'!C31,'3.3 Depreciation amortisation'!$I$9:$I$52)</f>
        <v>11174.35</v>
      </c>
      <c r="E33" s="285">
        <v>11174.35</v>
      </c>
    </row>
    <row r="34" spans="2:9" x14ac:dyDescent="0.2">
      <c r="B34" s="368">
        <v>2.4</v>
      </c>
      <c r="C34" s="315" t="s">
        <v>487</v>
      </c>
      <c r="D34" s="282">
        <f>SUMIF('3.3 Depreciation amortisation'!$D$9:$D$52,'3. Statement of pipeline assets'!C31,'3.3 Depreciation amortisation'!$J$9:$J$52)</f>
        <v>0</v>
      </c>
      <c r="E34" s="285">
        <v>0</v>
      </c>
    </row>
    <row r="35" spans="2:9" x14ac:dyDescent="0.2">
      <c r="B35" s="368">
        <v>2.4</v>
      </c>
      <c r="C35" s="315" t="s">
        <v>632</v>
      </c>
      <c r="D35" s="282">
        <f>SUMIF('3.3 Depreciation amortisation'!$D$9:$D$52,'3. Statement of pipeline assets'!C31,'3.3 Depreciation amortisation'!$M$9:$M$52)+SUMIF('3.3 Depreciation amortisation'!$D$9:$D$52,'3. Statement of pipeline assets'!C31,'3.3 Depreciation amortisation'!$N$9:$N$52)</f>
        <v>-3402987.3661713698</v>
      </c>
      <c r="E35" s="285">
        <v>-3402987.3661713698</v>
      </c>
      <c r="F35" s="390"/>
    </row>
    <row r="36" spans="2:9" x14ac:dyDescent="0.2">
      <c r="B36" s="368">
        <v>2.4</v>
      </c>
      <c r="C36" s="315" t="s">
        <v>490</v>
      </c>
      <c r="D36" s="282">
        <f>SUMIF('3.3 Depreciation amortisation'!$D$9:$D$52,'3. Statement of pipeline assets'!C31,'3.3 Depreciation amortisation'!$K$9:$K$52)</f>
        <v>0</v>
      </c>
      <c r="E36" s="285">
        <v>0</v>
      </c>
    </row>
    <row r="37" spans="2:9" x14ac:dyDescent="0.2">
      <c r="B37" s="150"/>
      <c r="C37" s="140" t="s">
        <v>146</v>
      </c>
      <c r="D37" s="282">
        <f>SUM(D32:D36)</f>
        <v>0</v>
      </c>
      <c r="E37" s="282">
        <f>SUM(E32:E36)</f>
        <v>0</v>
      </c>
    </row>
    <row r="38" spans="2:9" x14ac:dyDescent="0.2">
      <c r="B38" s="148"/>
      <c r="C38" s="317" t="s">
        <v>491</v>
      </c>
      <c r="D38" s="283"/>
      <c r="E38" s="284"/>
    </row>
    <row r="39" spans="2:9" x14ac:dyDescent="0.2">
      <c r="B39" s="368">
        <v>2.4</v>
      </c>
      <c r="C39" s="315" t="s">
        <v>489</v>
      </c>
      <c r="D39" s="282">
        <f>SUMIF('3.3 Depreciation amortisation'!$D$9:$D$52,'3. Statement of pipeline assets'!C38,'3.3 Depreciation amortisation'!$H$9:$H$52)</f>
        <v>0</v>
      </c>
      <c r="E39" s="285">
        <v>0</v>
      </c>
    </row>
    <row r="40" spans="2:9" x14ac:dyDescent="0.2">
      <c r="B40" s="368">
        <v>2.4</v>
      </c>
      <c r="C40" s="315" t="s">
        <v>74</v>
      </c>
      <c r="D40" s="282">
        <f>SUMIF('3.3 Depreciation amortisation'!$D$9:$D$52,'3. Statement of pipeline assets'!C38,'3.3 Depreciation amortisation'!$I$9:$I$52)</f>
        <v>0</v>
      </c>
      <c r="E40" s="285">
        <v>0</v>
      </c>
    </row>
    <row r="41" spans="2:9" x14ac:dyDescent="0.2">
      <c r="B41" s="368">
        <v>2.4</v>
      </c>
      <c r="C41" s="315" t="s">
        <v>487</v>
      </c>
      <c r="D41" s="282">
        <f>SUMIF('3.3 Depreciation amortisation'!$D$9:$D$52,'3. Statement of pipeline assets'!C38,'3.3 Depreciation amortisation'!$J$9:$J$52)</f>
        <v>0</v>
      </c>
      <c r="E41" s="285">
        <v>0</v>
      </c>
    </row>
    <row r="42" spans="2:9" x14ac:dyDescent="0.2">
      <c r="B42" s="368">
        <v>2.4</v>
      </c>
      <c r="C42" s="315" t="s">
        <v>632</v>
      </c>
      <c r="D42" s="282">
        <f>SUMIF('3.3 Depreciation amortisation'!$D$9:$D$52,'3. Statement of pipeline assets'!C38,'3.3 Depreciation amortisation'!$M$9:$M$52)+SUMIF('3.3 Depreciation amortisation'!$D$9:$D$52,'3. Statement of pipeline assets'!C38,'3.3 Depreciation amortisation'!$N$9:$N$52)</f>
        <v>0</v>
      </c>
      <c r="E42" s="285">
        <v>0</v>
      </c>
      <c r="F42" s="390"/>
    </row>
    <row r="43" spans="2:9" x14ac:dyDescent="0.2">
      <c r="B43" s="368">
        <v>2.4</v>
      </c>
      <c r="C43" s="315" t="s">
        <v>490</v>
      </c>
      <c r="D43" s="282">
        <f>SUMIF('3.3 Depreciation amortisation'!$D$9:$D$52,'3. Statement of pipeline assets'!C38,'3.3 Depreciation amortisation'!$K$9:$K$52)</f>
        <v>0</v>
      </c>
      <c r="E43" s="285">
        <v>0</v>
      </c>
      <c r="I43" s="390"/>
    </row>
    <row r="44" spans="2:9" x14ac:dyDescent="0.2">
      <c r="B44" s="150"/>
      <c r="C44" s="316" t="s">
        <v>492</v>
      </c>
      <c r="D44" s="282">
        <f>SUM(D39:D43)</f>
        <v>0</v>
      </c>
      <c r="E44" s="282">
        <f>SUM(E39:E43)</f>
        <v>0</v>
      </c>
    </row>
    <row r="45" spans="2:9" x14ac:dyDescent="0.2">
      <c r="B45" s="148"/>
      <c r="C45" s="137" t="s">
        <v>147</v>
      </c>
      <c r="D45" s="283"/>
      <c r="E45" s="284"/>
      <c r="I45" s="390"/>
    </row>
    <row r="46" spans="2:9" x14ac:dyDescent="0.2">
      <c r="B46" s="368">
        <v>2.4</v>
      </c>
      <c r="C46" s="315" t="s">
        <v>489</v>
      </c>
      <c r="D46" s="282">
        <f>SUMIF('3.3 Depreciation amortisation'!$D$9:$D$52,'3. Statement of pipeline assets'!C45,'3.3 Depreciation amortisation'!$H$9:$H$52)</f>
        <v>858600.28503934131</v>
      </c>
      <c r="E46" s="285">
        <v>858600.28503934131</v>
      </c>
    </row>
    <row r="47" spans="2:9" x14ac:dyDescent="0.2">
      <c r="B47" s="368">
        <v>2.4</v>
      </c>
      <c r="C47" s="315" t="s">
        <v>74</v>
      </c>
      <c r="D47" s="282">
        <f>SUMIF('3.3 Depreciation amortisation'!$D$9:$D$52,'3. Statement of pipeline assets'!C45,'3.3 Depreciation amortisation'!$I$9:$I$52)</f>
        <v>896708.51</v>
      </c>
      <c r="E47" s="285">
        <v>896708.51</v>
      </c>
    </row>
    <row r="48" spans="2:9" x14ac:dyDescent="0.2">
      <c r="B48" s="368">
        <v>2.4</v>
      </c>
      <c r="C48" s="315" t="s">
        <v>487</v>
      </c>
      <c r="D48" s="282">
        <f>SUMIF('3.3 Depreciation amortisation'!$D$9:$D$52,'3. Statement of pipeline assets'!C45,'3.3 Depreciation amortisation'!$J$9:$J$52)</f>
        <v>0</v>
      </c>
      <c r="E48" s="285">
        <v>0</v>
      </c>
    </row>
    <row r="49" spans="2:6" x14ac:dyDescent="0.2">
      <c r="B49" s="368">
        <v>2.4</v>
      </c>
      <c r="C49" s="315" t="s">
        <v>632</v>
      </c>
      <c r="D49" s="282">
        <f>SUMIF('3.3 Depreciation amortisation'!$D$9:$D$52,'3. Statement of pipeline assets'!C45,'3.3 Depreciation amortisation'!$M$9:$M$52)+SUMIF('3.3 Depreciation amortisation'!$D$9:$D$52,'3. Statement of pipeline assets'!C45,'3.3 Depreciation amortisation'!$N$9:$N$52)</f>
        <v>-1755308.7950393413</v>
      </c>
      <c r="E49" s="285">
        <v>-1755308.7950393413</v>
      </c>
      <c r="F49" s="390"/>
    </row>
    <row r="50" spans="2:6" x14ac:dyDescent="0.2">
      <c r="B50" s="368">
        <v>2.4</v>
      </c>
      <c r="C50" s="315" t="s">
        <v>490</v>
      </c>
      <c r="D50" s="282">
        <f>SUMIF('3.3 Depreciation amortisation'!$D$9:$D$52,'3. Statement of pipeline assets'!C45,'3.3 Depreciation amortisation'!$K$9:$K$52)</f>
        <v>0</v>
      </c>
      <c r="E50" s="285">
        <v>0</v>
      </c>
    </row>
    <row r="51" spans="2:6" x14ac:dyDescent="0.2">
      <c r="B51" s="150"/>
      <c r="C51" s="140" t="s">
        <v>148</v>
      </c>
      <c r="D51" s="282">
        <f>SUM(D46:D50)</f>
        <v>0</v>
      </c>
      <c r="E51" s="282">
        <f>SUM(E46:E50)</f>
        <v>0</v>
      </c>
    </row>
    <row r="52" spans="2:6" x14ac:dyDescent="0.2">
      <c r="B52" s="148"/>
      <c r="C52" s="137" t="s">
        <v>1</v>
      </c>
      <c r="D52" s="283"/>
      <c r="E52" s="284"/>
    </row>
    <row r="53" spans="2:6" x14ac:dyDescent="0.2">
      <c r="B53" s="368">
        <v>2.4</v>
      </c>
      <c r="C53" s="315" t="s">
        <v>489</v>
      </c>
      <c r="D53" s="282">
        <f>SUMIF('3.3 Depreciation amortisation'!$D$9:$D$52,'3. Statement of pipeline assets'!C52,'3.3 Depreciation amortisation'!$H$9:$H$52)</f>
        <v>0</v>
      </c>
      <c r="E53" s="285">
        <v>0</v>
      </c>
    </row>
    <row r="54" spans="2:6" x14ac:dyDescent="0.2">
      <c r="B54" s="368">
        <v>2.4</v>
      </c>
      <c r="C54" s="315" t="s">
        <v>74</v>
      </c>
      <c r="D54" s="282">
        <f>SUMIF('3.3 Depreciation amortisation'!$D$9:$D$52,'3. Statement of pipeline assets'!C52,'3.3 Depreciation amortisation'!$I$9:$I$52)</f>
        <v>0</v>
      </c>
      <c r="E54" s="285">
        <v>0</v>
      </c>
    </row>
    <row r="55" spans="2:6" x14ac:dyDescent="0.2">
      <c r="B55" s="368">
        <v>2.4</v>
      </c>
      <c r="C55" s="315" t="s">
        <v>487</v>
      </c>
      <c r="D55" s="282">
        <f>SUMIF('3.3 Depreciation amortisation'!$D$9:$D$52,'3. Statement of pipeline assets'!C52,'3.3 Depreciation amortisation'!$J$9:$J$52)</f>
        <v>0</v>
      </c>
      <c r="E55" s="285">
        <v>0</v>
      </c>
    </row>
    <row r="56" spans="2:6" x14ac:dyDescent="0.2">
      <c r="B56" s="368">
        <v>2.4</v>
      </c>
      <c r="C56" s="315" t="s">
        <v>632</v>
      </c>
      <c r="D56" s="282">
        <f>SUMIF('3.3 Depreciation amortisation'!$D$9:$D$52,'3. Statement of pipeline assets'!C52,'3.3 Depreciation amortisation'!$M$9:$M$52)+SUMIF('3.3 Depreciation amortisation'!$D$9:$D$52,'3. Statement of pipeline assets'!C52,'3.3 Depreciation amortisation'!$N$9:$N$52)</f>
        <v>0</v>
      </c>
      <c r="E56" s="285">
        <v>0</v>
      </c>
      <c r="F56" s="390"/>
    </row>
    <row r="57" spans="2:6" x14ac:dyDescent="0.2">
      <c r="B57" s="368">
        <v>2.4</v>
      </c>
      <c r="C57" s="315" t="s">
        <v>490</v>
      </c>
      <c r="D57" s="282">
        <f>SUMIF('3.3 Depreciation amortisation'!$D$9:$D$52,'3. Statement of pipeline assets'!C52,'3.3 Depreciation amortisation'!$K$9:$K$52)</f>
        <v>0</v>
      </c>
      <c r="E57" s="285">
        <v>0</v>
      </c>
    </row>
    <row r="58" spans="2:6" x14ac:dyDescent="0.2">
      <c r="B58" s="150"/>
      <c r="C58" s="140" t="s">
        <v>88</v>
      </c>
      <c r="D58" s="282">
        <f>SUM(D53:D57)</f>
        <v>0</v>
      </c>
      <c r="E58" s="282">
        <f>SUM(E53:E57)</f>
        <v>0</v>
      </c>
    </row>
    <row r="59" spans="2:6" x14ac:dyDescent="0.2">
      <c r="B59" s="148"/>
      <c r="C59" s="137" t="s">
        <v>149</v>
      </c>
      <c r="D59" s="283"/>
      <c r="E59" s="284"/>
    </row>
    <row r="60" spans="2:6" x14ac:dyDescent="0.2">
      <c r="B60" s="368">
        <v>2.4</v>
      </c>
      <c r="C60" s="315" t="s">
        <v>489</v>
      </c>
      <c r="D60" s="282">
        <f>SUMIF('3.3 Depreciation amortisation'!$D$9:$D$52,'3. Statement of pipeline assets'!C59,'3.3 Depreciation amortisation'!$H$9:$H$52)</f>
        <v>0</v>
      </c>
      <c r="E60" s="285">
        <v>0</v>
      </c>
    </row>
    <row r="61" spans="2:6" x14ac:dyDescent="0.2">
      <c r="B61" s="368">
        <v>2.4</v>
      </c>
      <c r="C61" s="315" t="s">
        <v>74</v>
      </c>
      <c r="D61" s="282">
        <f>SUMIF('3.3 Depreciation amortisation'!$D$9:$D$52,'3. Statement of pipeline assets'!C59,'3.3 Depreciation amortisation'!$I$9:$I$52)</f>
        <v>167529.07999999999</v>
      </c>
      <c r="E61" s="285">
        <v>167529.07999999999</v>
      </c>
    </row>
    <row r="62" spans="2:6" x14ac:dyDescent="0.2">
      <c r="B62" s="368">
        <v>2.4</v>
      </c>
      <c r="C62" s="315" t="s">
        <v>487</v>
      </c>
      <c r="D62" s="282">
        <f>SUMIF('3.3 Depreciation amortisation'!$D$9:$D$52,'3. Statement of pipeline assets'!C59,'3.3 Depreciation amortisation'!$J$9:$J$52)</f>
        <v>0</v>
      </c>
      <c r="E62" s="285">
        <v>0</v>
      </c>
    </row>
    <row r="63" spans="2:6" x14ac:dyDescent="0.2">
      <c r="B63" s="368">
        <v>2.4</v>
      </c>
      <c r="C63" s="315" t="s">
        <v>633</v>
      </c>
      <c r="D63" s="282">
        <f>SUMIF('3.3 Depreciation amortisation'!$D$9:$D$52,'3. Statement of pipeline assets'!C59,'3.3 Depreciation amortisation'!$N$9:$N$52)+SUMIF('3.3 Depreciation amortisation'!$D$9:$D$52,'3. Statement of pipeline assets'!C59,'3.3 Depreciation amortisation'!$M$9:$M$52)</f>
        <v>-167529.07999999999</v>
      </c>
      <c r="E63" s="285">
        <v>-167529.07999999999</v>
      </c>
    </row>
    <row r="64" spans="2:6" x14ac:dyDescent="0.2">
      <c r="B64" s="368">
        <v>2.4</v>
      </c>
      <c r="C64" s="315" t="s">
        <v>490</v>
      </c>
      <c r="D64" s="282">
        <f>SUMIF('3.3 Depreciation amortisation'!$D$9:$D$52,'3. Statement of pipeline assets'!C59,'3.3 Depreciation amortisation'!$K$9:$K$52)</f>
        <v>0</v>
      </c>
      <c r="E64" s="285">
        <v>0</v>
      </c>
    </row>
    <row r="65" spans="2:6" x14ac:dyDescent="0.2">
      <c r="B65" s="150"/>
      <c r="C65" s="140" t="s">
        <v>150</v>
      </c>
      <c r="D65" s="282">
        <f>SUM(D60:D64)</f>
        <v>0</v>
      </c>
      <c r="E65" s="282">
        <f>SUM(E60:E64)</f>
        <v>0</v>
      </c>
    </row>
    <row r="66" spans="2:6" x14ac:dyDescent="0.2">
      <c r="B66" s="148"/>
      <c r="C66" s="137" t="s">
        <v>233</v>
      </c>
      <c r="D66" s="283"/>
      <c r="E66" s="284"/>
    </row>
    <row r="67" spans="2:6" x14ac:dyDescent="0.2">
      <c r="B67" s="368">
        <v>2.4</v>
      </c>
      <c r="C67" s="315" t="s">
        <v>489</v>
      </c>
      <c r="D67" s="282">
        <f>SUMIF('3.3 Depreciation amortisation'!$D$9:$D$52,'3. Statement of pipeline assets'!C66,'3.3 Depreciation amortisation'!$H$9:$H$52)</f>
        <v>20482.081126213991</v>
      </c>
      <c r="E67" s="285">
        <v>20482.081126213991</v>
      </c>
    </row>
    <row r="68" spans="2:6" x14ac:dyDescent="0.2">
      <c r="B68" s="368">
        <v>2.4</v>
      </c>
      <c r="C68" s="315" t="s">
        <v>74</v>
      </c>
      <c r="D68" s="282">
        <f>SUMIF('3.3 Depreciation amortisation'!$D$9:$D$52,'3. Statement of pipeline assets'!C66,'3.3 Depreciation amortisation'!$I$9:$I$52)</f>
        <v>620167.93999999994</v>
      </c>
      <c r="E68" s="285">
        <v>620167.93999999994</v>
      </c>
    </row>
    <row r="69" spans="2:6" x14ac:dyDescent="0.2">
      <c r="B69" s="368">
        <v>2.4</v>
      </c>
      <c r="C69" s="315" t="s">
        <v>487</v>
      </c>
      <c r="D69" s="282">
        <f>SUMIF('3.3 Depreciation amortisation'!$D$9:$D$52,'3. Statement of pipeline assets'!C66,'3.3 Depreciation amortisation'!$J$9:$J$52)</f>
        <v>0</v>
      </c>
      <c r="E69" s="285">
        <v>0</v>
      </c>
    </row>
    <row r="70" spans="2:6" x14ac:dyDescent="0.2">
      <c r="B70" s="368">
        <v>2.4</v>
      </c>
      <c r="C70" s="315" t="s">
        <v>632</v>
      </c>
      <c r="D70" s="282">
        <f>SUMIF('3.3 Depreciation amortisation'!$D$9:$D$52,'3. Statement of pipeline assets'!C66,'3.3 Depreciation amortisation'!$M$9:$M$52)+SUMIF('3.3 Depreciation amortisation'!$D$9:$D$52,'3. Statement of pipeline assets'!C66,'3.3 Depreciation amortisation'!$N$9:$N$52)</f>
        <v>-625615.88578877388</v>
      </c>
      <c r="E70" s="285">
        <v>-625615.88578877388</v>
      </c>
      <c r="F70" s="390"/>
    </row>
    <row r="71" spans="2:6" x14ac:dyDescent="0.2">
      <c r="B71" s="368">
        <v>2.4</v>
      </c>
      <c r="C71" s="315" t="s">
        <v>490</v>
      </c>
      <c r="D71" s="282">
        <f>SUMIF('3.3 Depreciation amortisation'!$D$9:$D$52,'3. Statement of pipeline assets'!C66,'3.3 Depreciation amortisation'!$K$9:$K$52)</f>
        <v>-15034</v>
      </c>
      <c r="E71" s="285">
        <v>-15034</v>
      </c>
    </row>
    <row r="72" spans="2:6" x14ac:dyDescent="0.2">
      <c r="B72" s="150"/>
      <c r="C72" s="316" t="s">
        <v>234</v>
      </c>
      <c r="D72" s="282">
        <f>SUM(D67:D71)</f>
        <v>0.13533744006417692</v>
      </c>
      <c r="E72" s="282">
        <f>SUM(E67:E71)</f>
        <v>0.13533744006417692</v>
      </c>
    </row>
    <row r="73" spans="2:6" x14ac:dyDescent="0.2">
      <c r="B73" s="148"/>
      <c r="C73" s="137" t="s">
        <v>312</v>
      </c>
      <c r="D73" s="283"/>
      <c r="E73" s="284"/>
    </row>
    <row r="74" spans="2:6" x14ac:dyDescent="0.2">
      <c r="B74" s="368">
        <v>2.4</v>
      </c>
      <c r="C74" s="315" t="s">
        <v>489</v>
      </c>
      <c r="D74" s="282">
        <f>SUMIF('3.3 Depreciation amortisation'!$D$9:$D$52,'3. Statement of pipeline assets'!C73,'3.3 Depreciation amortisation'!$H$9:$H$52)</f>
        <v>0</v>
      </c>
      <c r="E74" s="285">
        <v>0</v>
      </c>
    </row>
    <row r="75" spans="2:6" x14ac:dyDescent="0.2">
      <c r="B75" s="368">
        <v>2.4</v>
      </c>
      <c r="C75" s="315" t="s">
        <v>74</v>
      </c>
      <c r="D75" s="282">
        <f>SUMIF('3.3 Depreciation amortisation'!$D$9:$D$52,'3. Statement of pipeline assets'!C73,'3.3 Depreciation amortisation'!$I$9:$I$52)</f>
        <v>0</v>
      </c>
      <c r="E75" s="285">
        <v>0</v>
      </c>
    </row>
    <row r="76" spans="2:6" x14ac:dyDescent="0.2">
      <c r="B76" s="368">
        <v>2.4</v>
      </c>
      <c r="C76" s="315" t="s">
        <v>487</v>
      </c>
      <c r="D76" s="282">
        <f>SUMIF('3.3 Depreciation amortisation'!$D$9:$D$52,'3. Statement of pipeline assets'!C73,'3.3 Depreciation amortisation'!$J$9:$J$52)</f>
        <v>0</v>
      </c>
      <c r="E76" s="285">
        <v>0</v>
      </c>
    </row>
    <row r="77" spans="2:6" x14ac:dyDescent="0.2">
      <c r="B77" s="368">
        <v>2.4</v>
      </c>
      <c r="C77" s="315" t="s">
        <v>493</v>
      </c>
      <c r="D77" s="282">
        <f>SUMIF('3.3 Depreciation amortisation'!$D$9:$D$52,'3. Statement of pipeline assets'!C73,'3.3 Depreciation amortisation'!$M$9:$M$52)+SUMIF('3.3 Depreciation amortisation'!$D$9:$D$52,'3. Statement of pipeline assets'!C73,'3.3 Depreciation amortisation'!$N$9:$N$52)</f>
        <v>0</v>
      </c>
      <c r="E77" s="285">
        <v>0</v>
      </c>
      <c r="F77" s="390"/>
    </row>
    <row r="78" spans="2:6" x14ac:dyDescent="0.2">
      <c r="B78" s="368">
        <v>2.4</v>
      </c>
      <c r="C78" s="315" t="s">
        <v>490</v>
      </c>
      <c r="D78" s="282">
        <f>SUMIF('3.3 Depreciation amortisation'!$D$9:$D$52,'3. Statement of pipeline assets'!C73,'3.3 Depreciation amortisation'!$K$9:$K$52)</f>
        <v>0</v>
      </c>
      <c r="E78" s="285">
        <v>0</v>
      </c>
    </row>
    <row r="79" spans="2:6" x14ac:dyDescent="0.2">
      <c r="B79" s="150"/>
      <c r="C79" s="140" t="s">
        <v>313</v>
      </c>
      <c r="D79" s="282">
        <f>SUM(D74:D78)</f>
        <v>0</v>
      </c>
      <c r="E79" s="282">
        <v>0</v>
      </c>
    </row>
    <row r="80" spans="2:6" x14ac:dyDescent="0.2">
      <c r="B80" s="368">
        <v>2.4</v>
      </c>
      <c r="C80" s="137" t="s">
        <v>151</v>
      </c>
      <c r="D80" s="285">
        <v>799948.37</v>
      </c>
      <c r="E80" s="285">
        <v>186368.15</v>
      </c>
    </row>
    <row r="81" spans="2:6" x14ac:dyDescent="0.2">
      <c r="B81" s="150"/>
      <c r="C81" s="318" t="s">
        <v>78</v>
      </c>
      <c r="D81" s="282">
        <f>SUM(D16,D23,D30,D37,D44,D51,D58,D65,D72,D79, D80)</f>
        <v>799948.50533742702</v>
      </c>
      <c r="E81" s="282">
        <f>SUM(E16,E23,E30,E37,E44,E51,E58,E65,E72,E79, E80)</f>
        <v>186368.28533742702</v>
      </c>
    </row>
    <row r="82" spans="2:6" x14ac:dyDescent="0.2">
      <c r="B82" s="202"/>
      <c r="C82" s="314" t="s">
        <v>494</v>
      </c>
      <c r="D82" s="286"/>
      <c r="E82" s="286"/>
    </row>
    <row r="83" spans="2:6" x14ac:dyDescent="0.2">
      <c r="B83" s="148"/>
      <c r="C83" s="319" t="s">
        <v>433</v>
      </c>
      <c r="D83" s="283"/>
      <c r="E83" s="284"/>
    </row>
    <row r="84" spans="2:6" x14ac:dyDescent="0.2">
      <c r="B84" s="368" t="s">
        <v>577</v>
      </c>
      <c r="C84" s="315" t="s">
        <v>489</v>
      </c>
      <c r="D84" s="282">
        <f>SUMIF('3.3 Depreciation amortisation'!$D$60:$D$77,$C$83,'3.3 Depreciation amortisation'!$G$60:$G$77)</f>
        <v>0</v>
      </c>
      <c r="E84" s="285">
        <v>0</v>
      </c>
    </row>
    <row r="85" spans="2:6" x14ac:dyDescent="0.2">
      <c r="B85" s="368" t="s">
        <v>577</v>
      </c>
      <c r="C85" s="315" t="s">
        <v>74</v>
      </c>
      <c r="D85" s="282">
        <f>SUMIF('3.3 Depreciation amortisation'!$D$60:$D$77,$C$83,'3.3 Depreciation amortisation'!$H$60:$H$77)</f>
        <v>0</v>
      </c>
      <c r="E85" s="285">
        <v>0</v>
      </c>
    </row>
    <row r="86" spans="2:6" x14ac:dyDescent="0.2">
      <c r="B86" s="368" t="s">
        <v>577</v>
      </c>
      <c r="C86" s="315" t="s">
        <v>487</v>
      </c>
      <c r="D86" s="282">
        <f>SUMIF('3.3 Depreciation amortisation'!$D$60:$D$77,$C$83,'3.3 Depreciation amortisation'!$I$60:$I$77)</f>
        <v>0</v>
      </c>
      <c r="E86" s="285">
        <v>0</v>
      </c>
    </row>
    <row r="87" spans="2:6" x14ac:dyDescent="0.2">
      <c r="B87" s="368" t="s">
        <v>577</v>
      </c>
      <c r="C87" s="315" t="s">
        <v>2</v>
      </c>
      <c r="D87" s="282">
        <f>SUMIF('3.3 Depreciation amortisation'!$D$60:$D$77,$C$83,'3.3 Depreciation amortisation'!$L$60:$L$77)+SUMIF('3.3 Depreciation amortisation'!$D$60:$D$77,$C$83,'3.3 Depreciation amortisation'!$M$60:$M$77)</f>
        <v>0</v>
      </c>
      <c r="E87" s="285">
        <v>0</v>
      </c>
      <c r="F87" s="390"/>
    </row>
    <row r="88" spans="2:6" x14ac:dyDescent="0.2">
      <c r="B88" s="368" t="s">
        <v>577</v>
      </c>
      <c r="C88" s="315" t="s">
        <v>490</v>
      </c>
      <c r="D88" s="282">
        <f>SUMIF('3.3 Depreciation amortisation'!$D$60:$D$77,$C$83,'3.3 Depreciation amortisation'!$J$60:$J$77)</f>
        <v>0</v>
      </c>
      <c r="E88" s="285">
        <v>0</v>
      </c>
    </row>
    <row r="89" spans="2:6" x14ac:dyDescent="0.2">
      <c r="B89" s="150"/>
      <c r="C89" s="140" t="s">
        <v>556</v>
      </c>
      <c r="D89" s="282">
        <f>SUM(D84:D88)</f>
        <v>0</v>
      </c>
      <c r="E89" s="282">
        <f>SUM(E84:E88)</f>
        <v>0</v>
      </c>
    </row>
    <row r="90" spans="2:6" x14ac:dyDescent="0.2">
      <c r="B90" s="148"/>
      <c r="C90" s="137" t="s">
        <v>314</v>
      </c>
      <c r="D90" s="283"/>
      <c r="E90" s="284"/>
    </row>
    <row r="91" spans="2:6" x14ac:dyDescent="0.2">
      <c r="B91" s="368" t="s">
        <v>577</v>
      </c>
      <c r="C91" s="315" t="s">
        <v>489</v>
      </c>
      <c r="D91" s="282">
        <f>SUMIF('3.3 Depreciation amortisation'!$D$60:$D$77,$C$90,'3.3 Depreciation amortisation'!$G$60:$G$77)</f>
        <v>0</v>
      </c>
      <c r="E91" s="285">
        <v>0</v>
      </c>
    </row>
    <row r="92" spans="2:6" x14ac:dyDescent="0.2">
      <c r="B92" s="368" t="s">
        <v>577</v>
      </c>
      <c r="C92" s="315" t="s">
        <v>74</v>
      </c>
      <c r="D92" s="282">
        <f>SUMIF('3.3 Depreciation amortisation'!$D$60:$D$77,$C$90,'3.3 Depreciation amortisation'!$H$60:$H$77)</f>
        <v>0</v>
      </c>
      <c r="E92" s="285">
        <v>0</v>
      </c>
    </row>
    <row r="93" spans="2:6" x14ac:dyDescent="0.2">
      <c r="B93" s="368" t="s">
        <v>577</v>
      </c>
      <c r="C93" s="315" t="s">
        <v>487</v>
      </c>
      <c r="D93" s="282">
        <f>SUMIF('3.3 Depreciation amortisation'!$D$60:$D$77,$C$90,'3.3 Depreciation amortisation'!$I$60:$I$77)</f>
        <v>0</v>
      </c>
      <c r="E93" s="285">
        <v>0</v>
      </c>
    </row>
    <row r="94" spans="2:6" x14ac:dyDescent="0.2">
      <c r="B94" s="368" t="s">
        <v>577</v>
      </c>
      <c r="C94" s="315" t="s">
        <v>495</v>
      </c>
      <c r="D94" s="282">
        <f>SUMIF('3.3 Depreciation amortisation'!$D$60:$D$77,$C$90,'3.3 Depreciation amortisation'!$L$60:$L$77)+SUMIF('3.3 Depreciation amortisation'!$D$60:$D$77,$C$90,'3.3 Depreciation amortisation'!$M$60:$M$77)</f>
        <v>0</v>
      </c>
      <c r="E94" s="285">
        <v>0</v>
      </c>
      <c r="F94" s="390"/>
    </row>
    <row r="95" spans="2:6" x14ac:dyDescent="0.2">
      <c r="B95" s="368" t="s">
        <v>577</v>
      </c>
      <c r="C95" s="315" t="s">
        <v>490</v>
      </c>
      <c r="D95" s="282">
        <f>SUMIF('3.3 Depreciation amortisation'!$D$60:$D$77,$C$90,'3.3 Depreciation amortisation'!$J$60:$J$77)</f>
        <v>0</v>
      </c>
      <c r="E95" s="285">
        <v>0</v>
      </c>
    </row>
    <row r="96" spans="2:6" x14ac:dyDescent="0.2">
      <c r="B96" s="150"/>
      <c r="C96" s="316" t="s">
        <v>496</v>
      </c>
      <c r="D96" s="282">
        <f>SUM(D91:D95)</f>
        <v>0</v>
      </c>
      <c r="E96" s="282">
        <f>SUM(E91:E95)</f>
        <v>0</v>
      </c>
    </row>
    <row r="97" spans="2:5" x14ac:dyDescent="0.2">
      <c r="B97" s="368" t="s">
        <v>577</v>
      </c>
      <c r="C97" s="137" t="s">
        <v>121</v>
      </c>
      <c r="D97" s="285">
        <v>0</v>
      </c>
      <c r="E97" s="285">
        <v>0</v>
      </c>
    </row>
    <row r="98" spans="2:5" x14ac:dyDescent="0.2">
      <c r="B98" s="368" t="s">
        <v>577</v>
      </c>
      <c r="C98" s="137" t="s">
        <v>122</v>
      </c>
      <c r="D98" s="285">
        <v>2932446.5219999994</v>
      </c>
      <c r="E98" s="285">
        <v>3447962.0519999997</v>
      </c>
    </row>
    <row r="99" spans="2:5" x14ac:dyDescent="0.2">
      <c r="B99" s="368" t="s">
        <v>577</v>
      </c>
      <c r="C99" s="137" t="s">
        <v>68</v>
      </c>
      <c r="D99" s="285">
        <v>0</v>
      </c>
      <c r="E99" s="285">
        <v>0</v>
      </c>
    </row>
    <row r="100" spans="2:5" x14ac:dyDescent="0.2">
      <c r="B100" s="150"/>
      <c r="C100" s="318" t="s">
        <v>123</v>
      </c>
      <c r="D100" s="282">
        <f>SUM(D89,D96:D99)</f>
        <v>2932446.5219999994</v>
      </c>
      <c r="E100" s="282">
        <f>SUM(E89,E96:E99)</f>
        <v>3447962.0519999997</v>
      </c>
    </row>
    <row r="101" spans="2:5" x14ac:dyDescent="0.2">
      <c r="B101" s="150"/>
      <c r="C101" s="140" t="s">
        <v>24</v>
      </c>
      <c r="D101" s="287">
        <f>SUM(D81,D100)</f>
        <v>3732395.0273374263</v>
      </c>
      <c r="E101" s="287">
        <f>SUM(E81,E100)</f>
        <v>3634330.3373374268</v>
      </c>
    </row>
  </sheetData>
  <mergeCells count="2">
    <mergeCell ref="B1:C1"/>
    <mergeCell ref="B5:C5"/>
  </mergeCells>
  <phoneticPr fontId="38" type="noConversion"/>
  <pageMargins left="0.75" right="0.75" top="1" bottom="1" header="0.5" footer="0.5"/>
  <pageSetup paperSize="9" scale="35" orientation="landscape" verticalDpi="2"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009999"/>
  </sheetPr>
  <dimension ref="B1:F38"/>
  <sheetViews>
    <sheetView workbookViewId="0"/>
  </sheetViews>
  <sheetFormatPr defaultColWidth="9.140625" defaultRowHeight="12.75" x14ac:dyDescent="0.2"/>
  <cols>
    <col min="1" max="1" width="12.140625" style="28" customWidth="1"/>
    <col min="2" max="2" width="21" style="28" customWidth="1"/>
    <col min="3" max="3" width="42.140625" style="28" customWidth="1"/>
    <col min="4" max="4" width="25.5703125" style="28" customWidth="1"/>
    <col min="5" max="5" width="20.140625" style="28" customWidth="1"/>
    <col min="6" max="6" width="42.140625" style="28" customWidth="1"/>
    <col min="7" max="7" width="9.42578125" style="28" customWidth="1"/>
    <col min="8" max="8" width="25.140625" style="28" customWidth="1"/>
    <col min="9" max="16384" width="9.140625" style="28"/>
  </cols>
  <sheetData>
    <row r="1" spans="2:6" ht="20.25" x14ac:dyDescent="0.3">
      <c r="B1" s="29" t="s">
        <v>140</v>
      </c>
      <c r="C1" s="29"/>
      <c r="D1" s="15"/>
      <c r="E1" s="15"/>
    </row>
    <row r="2" spans="2:6" ht="20.25" x14ac:dyDescent="0.3">
      <c r="B2" s="45" t="str">
        <f>Tradingname</f>
        <v>EII GAS TRANSMISSION SERVICES WA (OPERATIONS) PTY LIMITED</v>
      </c>
      <c r="C2" s="46"/>
      <c r="D2" s="29"/>
      <c r="E2" s="29"/>
    </row>
    <row r="3" spans="2:6" ht="15" x14ac:dyDescent="0.25">
      <c r="B3" s="47" t="s">
        <v>240</v>
      </c>
      <c r="C3" s="48" t="str">
        <f>TEXT(Yearstart,"dd/mm/yyyy")&amp;" to "&amp;TEXT(Yearending,"dd/mm/yyyy")</f>
        <v>01/01/2024 to 31/12/2024</v>
      </c>
    </row>
    <row r="5" spans="2:6" ht="15.75" x14ac:dyDescent="0.25">
      <c r="B5" s="32" t="s">
        <v>212</v>
      </c>
      <c r="C5" s="30"/>
      <c r="D5" s="30"/>
      <c r="E5" s="30"/>
    </row>
    <row r="6" spans="2:6" ht="15.75" x14ac:dyDescent="0.25">
      <c r="B6" s="32"/>
      <c r="C6" s="30"/>
      <c r="D6" s="30"/>
      <c r="E6" s="30"/>
    </row>
    <row r="7" spans="2:6" ht="40.5" customHeight="1" x14ac:dyDescent="0.2">
      <c r="B7" s="101" t="s">
        <v>223</v>
      </c>
      <c r="C7" s="101" t="s">
        <v>125</v>
      </c>
      <c r="D7" s="101" t="s">
        <v>71</v>
      </c>
      <c r="E7" s="101" t="s">
        <v>126</v>
      </c>
      <c r="F7" s="110" t="s">
        <v>128</v>
      </c>
    </row>
    <row r="8" spans="2:6" x14ac:dyDescent="0.2">
      <c r="B8" s="103"/>
      <c r="C8" s="103"/>
      <c r="D8" s="107"/>
      <c r="E8" s="111" t="s">
        <v>127</v>
      </c>
      <c r="F8" s="112"/>
    </row>
    <row r="9" spans="2:6" x14ac:dyDescent="0.2">
      <c r="B9" s="368">
        <v>2.4</v>
      </c>
      <c r="C9" s="182" t="str">
        <f>'3. Statement of pipeline assets'!C9</f>
        <v>Pipelines</v>
      </c>
      <c r="D9" s="181">
        <v>39793</v>
      </c>
      <c r="E9" s="408">
        <v>14.803559206023271</v>
      </c>
      <c r="F9" s="254" t="s">
        <v>630</v>
      </c>
    </row>
    <row r="10" spans="2:6" x14ac:dyDescent="0.2">
      <c r="B10" s="368">
        <v>2.4</v>
      </c>
      <c r="C10" s="182" t="str">
        <f>'3. Statement of pipeline assets'!C17</f>
        <v>Compressors</v>
      </c>
      <c r="D10" s="181">
        <v>39793</v>
      </c>
      <c r="E10" s="408">
        <v>14.803559206023271</v>
      </c>
      <c r="F10" s="254" t="s">
        <v>630</v>
      </c>
    </row>
    <row r="11" spans="2:6" x14ac:dyDescent="0.2">
      <c r="B11" s="368">
        <v>2.4</v>
      </c>
      <c r="C11" s="182" t="str">
        <f>'3. Statement of pipeline assets'!C24</f>
        <v>City Gates, supply regulators and valve stations</v>
      </c>
      <c r="D11" s="181">
        <v>39793</v>
      </c>
      <c r="E11" s="408">
        <v>14.803559206023271</v>
      </c>
      <c r="F11" s="254" t="s">
        <v>630</v>
      </c>
    </row>
    <row r="12" spans="2:6" x14ac:dyDescent="0.2">
      <c r="B12" s="368">
        <v>2.4</v>
      </c>
      <c r="C12" s="182" t="str">
        <f>'3. Statement of pipeline assets'!C31</f>
        <v>Metering</v>
      </c>
      <c r="D12" s="181">
        <v>39793</v>
      </c>
      <c r="E12" s="408">
        <v>14.803559206023271</v>
      </c>
      <c r="F12" s="254" t="s">
        <v>630</v>
      </c>
    </row>
    <row r="13" spans="2:6" x14ac:dyDescent="0.2">
      <c r="B13" s="368">
        <v>2.4</v>
      </c>
      <c r="C13" s="182" t="str">
        <f>'3. Statement of pipeline assets'!C38</f>
        <v>Odorant plants</v>
      </c>
      <c r="D13" s="181">
        <v>39793</v>
      </c>
      <c r="E13" s="408">
        <v>14.803559206023271</v>
      </c>
      <c r="F13" s="254" t="s">
        <v>630</v>
      </c>
    </row>
    <row r="14" spans="2:6" x14ac:dyDescent="0.2">
      <c r="B14" s="368">
        <v>2.4</v>
      </c>
      <c r="C14" s="182" t="str">
        <f>'3. Statement of pipeline assets'!C45</f>
        <v>SCADA (Communications)</v>
      </c>
      <c r="D14" s="181">
        <v>39793</v>
      </c>
      <c r="E14" s="408">
        <v>14.803559206023271</v>
      </c>
      <c r="F14" s="254" t="s">
        <v>630</v>
      </c>
    </row>
    <row r="15" spans="2:6" x14ac:dyDescent="0.2">
      <c r="B15" s="368">
        <v>2.4</v>
      </c>
      <c r="C15" s="182" t="str">
        <f>'3. Statement of pipeline assets'!C52</f>
        <v>Buildings</v>
      </c>
      <c r="D15" s="181">
        <v>39793</v>
      </c>
      <c r="E15" s="408">
        <v>14.803559206023271</v>
      </c>
      <c r="F15" s="254" t="s">
        <v>630</v>
      </c>
    </row>
    <row r="16" spans="2:6" x14ac:dyDescent="0.2">
      <c r="B16" s="368">
        <v>2.4</v>
      </c>
      <c r="C16" s="182" t="str">
        <f>'3. Statement of pipeline assets'!C66</f>
        <v>Other depreciable pipeline assets</v>
      </c>
      <c r="D16" s="181">
        <v>39793</v>
      </c>
      <c r="E16" s="340" t="s">
        <v>631</v>
      </c>
      <c r="F16" s="254" t="s">
        <v>630</v>
      </c>
    </row>
    <row r="17" spans="2:6" x14ac:dyDescent="0.2">
      <c r="B17" s="368">
        <v>2.4</v>
      </c>
      <c r="C17" s="141" t="s">
        <v>149</v>
      </c>
      <c r="D17" s="181">
        <v>39793</v>
      </c>
      <c r="E17" s="340" t="s">
        <v>565</v>
      </c>
      <c r="F17" s="254" t="s">
        <v>578</v>
      </c>
    </row>
    <row r="18" spans="2:6" x14ac:dyDescent="0.2">
      <c r="B18" s="341"/>
      <c r="C18" s="141" t="s">
        <v>211</v>
      </c>
      <c r="D18" s="181"/>
      <c r="E18" s="340"/>
      <c r="F18" s="254"/>
    </row>
    <row r="19" spans="2:6" x14ac:dyDescent="0.2">
      <c r="B19" s="341"/>
      <c r="C19" s="141" t="s">
        <v>211</v>
      </c>
      <c r="D19" s="181"/>
      <c r="E19" s="340"/>
      <c r="F19" s="254"/>
    </row>
    <row r="20" spans="2:6" x14ac:dyDescent="0.2">
      <c r="B20" s="341"/>
      <c r="C20" s="141" t="s">
        <v>211</v>
      </c>
      <c r="D20" s="181"/>
      <c r="E20" s="340"/>
      <c r="F20" s="254"/>
    </row>
    <row r="21" spans="2:6" x14ac:dyDescent="0.2">
      <c r="B21" s="368" t="s">
        <v>565</v>
      </c>
      <c r="C21" s="182" t="str">
        <f>'3. Statement of pipeline assets'!C73</f>
        <v>Leased Assets</v>
      </c>
      <c r="D21" s="181"/>
      <c r="E21" s="340"/>
      <c r="F21" s="254"/>
    </row>
    <row r="22" spans="2:6" x14ac:dyDescent="0.2">
      <c r="B22" s="341"/>
      <c r="C22" s="141" t="s">
        <v>211</v>
      </c>
      <c r="D22" s="181"/>
      <c r="E22" s="340"/>
      <c r="F22" s="254"/>
    </row>
    <row r="23" spans="2:6" x14ac:dyDescent="0.2">
      <c r="B23" s="341"/>
      <c r="C23" s="141" t="s">
        <v>211</v>
      </c>
      <c r="D23" s="181"/>
      <c r="E23" s="340"/>
      <c r="F23" s="254"/>
    </row>
    <row r="24" spans="2:6" x14ac:dyDescent="0.2">
      <c r="B24" s="341"/>
      <c r="C24" s="141" t="s">
        <v>211</v>
      </c>
      <c r="D24" s="181"/>
      <c r="E24" s="340"/>
      <c r="F24" s="254"/>
    </row>
    <row r="25" spans="2:6" x14ac:dyDescent="0.2">
      <c r="B25" s="341"/>
      <c r="C25" s="141" t="s">
        <v>211</v>
      </c>
      <c r="D25" s="181"/>
      <c r="E25" s="340"/>
      <c r="F25" s="254"/>
    </row>
    <row r="26" spans="2:6" x14ac:dyDescent="0.2">
      <c r="B26" s="368"/>
      <c r="C26" s="141" t="s">
        <v>211</v>
      </c>
      <c r="D26" s="181"/>
      <c r="E26" s="340"/>
      <c r="F26" s="254"/>
    </row>
    <row r="27" spans="2:6" x14ac:dyDescent="0.2">
      <c r="B27" s="368" t="s">
        <v>577</v>
      </c>
      <c r="C27" s="182" t="str">
        <f>'3. Statement of pipeline assets'!C83</f>
        <v>Shared property, plant and equipment</v>
      </c>
      <c r="D27" s="181"/>
      <c r="E27" s="340"/>
      <c r="F27" s="254"/>
    </row>
    <row r="28" spans="2:6" x14ac:dyDescent="0.2">
      <c r="B28" s="341"/>
      <c r="C28" s="141" t="s">
        <v>211</v>
      </c>
      <c r="D28" s="181"/>
      <c r="E28" s="340"/>
      <c r="F28" s="254"/>
    </row>
    <row r="29" spans="2:6" x14ac:dyDescent="0.2">
      <c r="B29" s="341"/>
      <c r="C29" s="141" t="s">
        <v>211</v>
      </c>
      <c r="D29" s="181"/>
      <c r="E29" s="340"/>
      <c r="F29" s="254"/>
    </row>
    <row r="30" spans="2:6" x14ac:dyDescent="0.2">
      <c r="B30" s="341"/>
      <c r="C30" s="141" t="s">
        <v>211</v>
      </c>
      <c r="D30" s="181"/>
      <c r="E30" s="340"/>
      <c r="F30" s="254"/>
    </row>
    <row r="31" spans="2:6" x14ac:dyDescent="0.2">
      <c r="B31" s="341"/>
      <c r="C31" s="141" t="s">
        <v>211</v>
      </c>
      <c r="D31" s="181"/>
      <c r="E31" s="340"/>
      <c r="F31" s="254"/>
    </row>
    <row r="32" spans="2:6" x14ac:dyDescent="0.2">
      <c r="B32" s="368"/>
      <c r="C32" s="141" t="s">
        <v>211</v>
      </c>
      <c r="D32" s="181"/>
      <c r="E32" s="340"/>
      <c r="F32" s="254"/>
    </row>
    <row r="33" spans="2:6" x14ac:dyDescent="0.2">
      <c r="B33" s="368" t="s">
        <v>577</v>
      </c>
      <c r="C33" s="182" t="str">
        <f>'3. Statement of pipeline assets'!C90</f>
        <v>Shared leased assets</v>
      </c>
      <c r="D33" s="181"/>
      <c r="E33" s="340"/>
      <c r="F33" s="254"/>
    </row>
    <row r="34" spans="2:6" x14ac:dyDescent="0.2">
      <c r="B34" s="341"/>
      <c r="C34" s="141" t="s">
        <v>211</v>
      </c>
      <c r="D34" s="181"/>
      <c r="E34" s="340"/>
      <c r="F34" s="254"/>
    </row>
    <row r="35" spans="2:6" x14ac:dyDescent="0.2">
      <c r="B35" s="341"/>
      <c r="C35" s="141" t="s">
        <v>211</v>
      </c>
      <c r="D35" s="181"/>
      <c r="E35" s="340"/>
      <c r="F35" s="254"/>
    </row>
    <row r="36" spans="2:6" x14ac:dyDescent="0.2">
      <c r="B36" s="341"/>
      <c r="C36" s="141" t="s">
        <v>211</v>
      </c>
      <c r="D36" s="181"/>
      <c r="E36" s="340"/>
      <c r="F36" s="254"/>
    </row>
    <row r="37" spans="2:6" x14ac:dyDescent="0.2">
      <c r="B37" s="341"/>
      <c r="C37" s="141" t="s">
        <v>211</v>
      </c>
      <c r="D37" s="181"/>
      <c r="E37" s="340"/>
      <c r="F37" s="254"/>
    </row>
    <row r="38" spans="2:6" x14ac:dyDescent="0.2">
      <c r="B38" s="341"/>
      <c r="C38" s="141" t="s">
        <v>211</v>
      </c>
      <c r="D38" s="181"/>
      <c r="E38" s="340"/>
      <c r="F38" s="254"/>
    </row>
  </sheetData>
  <pageMargins left="0.75" right="0.75" top="1" bottom="1" header="0.5" footer="0.5"/>
  <pageSetup paperSize="9" scale="30"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009999"/>
  </sheetPr>
  <dimension ref="B1:J54"/>
  <sheetViews>
    <sheetView workbookViewId="0"/>
  </sheetViews>
  <sheetFormatPr defaultColWidth="9.140625" defaultRowHeight="12.75" x14ac:dyDescent="0.2"/>
  <cols>
    <col min="1" max="1" width="12" style="16" customWidth="1"/>
    <col min="2" max="2" width="31.85546875" style="16" customWidth="1"/>
    <col min="3" max="3" width="25.85546875" style="16" customWidth="1"/>
    <col min="4" max="4" width="27.140625" style="16" customWidth="1"/>
    <col min="5" max="5" width="32.85546875" style="16" customWidth="1"/>
    <col min="6" max="6" width="21.85546875" style="16" customWidth="1"/>
    <col min="7" max="7" width="24.42578125" style="16" customWidth="1"/>
    <col min="8" max="8" width="45" style="16" customWidth="1"/>
    <col min="9" max="9" width="22.28515625" style="16" customWidth="1"/>
    <col min="10" max="10" width="19.85546875" style="16" customWidth="1"/>
    <col min="11" max="11" width="18.140625" style="16" customWidth="1"/>
    <col min="12" max="16384" width="9.140625" style="16"/>
  </cols>
  <sheetData>
    <row r="1" spans="2:10" ht="20.25" x14ac:dyDescent="0.3">
      <c r="B1" s="17" t="s">
        <v>157</v>
      </c>
      <c r="D1" s="15"/>
      <c r="E1" s="15"/>
      <c r="F1" s="15"/>
      <c r="G1" s="15"/>
      <c r="H1" s="15"/>
      <c r="I1" s="15"/>
      <c r="J1" s="15"/>
    </row>
    <row r="2" spans="2:10" ht="15" x14ac:dyDescent="0.25">
      <c r="B2" s="45" t="str">
        <f>Tradingname</f>
        <v>EII GAS TRANSMISSION SERVICES WA (OPERATIONS) PTY LIMITED</v>
      </c>
      <c r="C2" s="46"/>
    </row>
    <row r="3" spans="2:10" ht="18" customHeight="1" x14ac:dyDescent="0.45">
      <c r="B3" s="51" t="s">
        <v>240</v>
      </c>
      <c r="C3" s="52" t="str">
        <f>TEXT(Yearstart,"dd/mm/yyyy")&amp;" to "&amp;TEXT(Yearending,"dd/mm/yyyy")</f>
        <v>01/01/2024 to 31/12/2024</v>
      </c>
      <c r="F3" s="41"/>
    </row>
    <row r="5" spans="2:10" ht="15.75" x14ac:dyDescent="0.25">
      <c r="B5" s="26" t="s">
        <v>214</v>
      </c>
    </row>
    <row r="6" spans="2:10" x14ac:dyDescent="0.2">
      <c r="B6" s="18"/>
      <c r="C6" s="21"/>
      <c r="D6" s="21"/>
      <c r="E6" s="21"/>
      <c r="F6" s="21"/>
      <c r="G6" s="22"/>
      <c r="H6" s="27"/>
      <c r="I6" s="23"/>
      <c r="J6" s="23"/>
    </row>
    <row r="7" spans="2:10" ht="31.5" customHeight="1" x14ac:dyDescent="0.2">
      <c r="B7" s="252" t="s">
        <v>84</v>
      </c>
      <c r="C7" s="253" t="s">
        <v>207</v>
      </c>
      <c r="D7" s="253" t="s">
        <v>158</v>
      </c>
      <c r="E7" s="253" t="s">
        <v>159</v>
      </c>
    </row>
    <row r="8" spans="2:10" ht="25.5" x14ac:dyDescent="0.2">
      <c r="B8" s="247" t="s">
        <v>626</v>
      </c>
      <c r="C8" s="273">
        <v>7293135.9996615201</v>
      </c>
      <c r="D8" s="248">
        <v>43830</v>
      </c>
      <c r="E8" s="402" t="s">
        <v>628</v>
      </c>
      <c r="F8" s="468"/>
      <c r="G8" s="469"/>
      <c r="H8" s="469"/>
      <c r="I8" s="469"/>
    </row>
    <row r="9" spans="2:10" x14ac:dyDescent="0.2">
      <c r="B9" s="247"/>
      <c r="C9" s="273"/>
      <c r="D9" s="248"/>
      <c r="E9" s="402"/>
    </row>
    <row r="10" spans="2:10" ht="13.5" customHeight="1" x14ac:dyDescent="0.2">
      <c r="B10" s="247"/>
      <c r="C10" s="273"/>
      <c r="D10" s="248"/>
      <c r="E10" s="249"/>
    </row>
    <row r="11" spans="2:10" ht="13.5" customHeight="1" x14ac:dyDescent="0.2">
      <c r="B11" s="247"/>
      <c r="C11" s="273"/>
      <c r="D11" s="248"/>
      <c r="E11" s="249"/>
    </row>
    <row r="12" spans="2:10" ht="13.5" customHeight="1" x14ac:dyDescent="0.2">
      <c r="B12" s="247"/>
      <c r="C12" s="273"/>
      <c r="D12" s="248"/>
      <c r="E12" s="249"/>
    </row>
    <row r="13" spans="2:10" ht="13.5" customHeight="1" x14ac:dyDescent="0.2">
      <c r="B13" s="247"/>
      <c r="C13" s="273"/>
      <c r="D13" s="248"/>
      <c r="E13" s="249"/>
    </row>
    <row r="14" spans="2:10" ht="13.5" customHeight="1" x14ac:dyDescent="0.2">
      <c r="B14" s="247"/>
      <c r="C14" s="273"/>
      <c r="D14" s="248"/>
      <c r="E14" s="249"/>
    </row>
    <row r="15" spans="2:10" ht="13.5" customHeight="1" x14ac:dyDescent="0.2">
      <c r="B15" s="247"/>
      <c r="C15" s="273"/>
      <c r="D15" s="248"/>
      <c r="E15" s="249"/>
    </row>
    <row r="16" spans="2:10" ht="13.5" customHeight="1" x14ac:dyDescent="0.2">
      <c r="B16" s="247"/>
      <c r="C16" s="273"/>
      <c r="D16" s="248"/>
      <c r="E16" s="249"/>
    </row>
    <row r="17" spans="2:8" ht="13.5" customHeight="1" x14ac:dyDescent="0.2">
      <c r="B17" s="247"/>
      <c r="C17" s="273"/>
      <c r="D17" s="248"/>
      <c r="E17" s="249"/>
    </row>
    <row r="18" spans="2:8" ht="13.5" customHeight="1" x14ac:dyDescent="0.2">
      <c r="B18" s="247"/>
      <c r="C18" s="273"/>
      <c r="D18" s="248"/>
      <c r="E18" s="249"/>
    </row>
    <row r="19" spans="2:8" ht="13.5" customHeight="1" x14ac:dyDescent="0.2">
      <c r="B19" s="247"/>
      <c r="C19" s="273"/>
      <c r="D19" s="248"/>
      <c r="E19" s="249"/>
    </row>
    <row r="20" spans="2:8" ht="13.5" customHeight="1" x14ac:dyDescent="0.2">
      <c r="B20" s="247"/>
      <c r="C20" s="273"/>
      <c r="D20" s="248"/>
      <c r="E20" s="249"/>
    </row>
    <row r="21" spans="2:8" ht="13.5" customHeight="1" x14ac:dyDescent="0.2">
      <c r="B21" s="247"/>
      <c r="C21" s="273"/>
      <c r="D21" s="248"/>
      <c r="E21" s="249"/>
    </row>
    <row r="22" spans="2:8" ht="13.5" customHeight="1" x14ac:dyDescent="0.2">
      <c r="B22" s="247"/>
      <c r="C22" s="273"/>
      <c r="D22" s="248"/>
      <c r="E22" s="249"/>
    </row>
    <row r="25" spans="2:8" ht="15.75" x14ac:dyDescent="0.25">
      <c r="B25" s="26" t="s">
        <v>213</v>
      </c>
    </row>
    <row r="26" spans="2:8" x14ac:dyDescent="0.2">
      <c r="B26" s="18"/>
      <c r="C26" s="21"/>
      <c r="D26" s="21"/>
      <c r="E26" s="21"/>
    </row>
    <row r="27" spans="2:8" ht="36.75" customHeight="1" x14ac:dyDescent="0.2">
      <c r="B27" s="252" t="s">
        <v>84</v>
      </c>
      <c r="C27" s="253" t="s">
        <v>208</v>
      </c>
      <c r="D27" s="253" t="s">
        <v>158</v>
      </c>
      <c r="E27" s="253" t="s">
        <v>159</v>
      </c>
      <c r="F27" s="253" t="s">
        <v>209</v>
      </c>
      <c r="G27" s="253" t="s">
        <v>168</v>
      </c>
      <c r="H27" s="253" t="s">
        <v>169</v>
      </c>
    </row>
    <row r="28" spans="2:8" x14ac:dyDescent="0.2">
      <c r="B28" s="250"/>
      <c r="C28" s="288"/>
      <c r="D28" s="204"/>
      <c r="E28" s="251"/>
      <c r="F28" s="288"/>
      <c r="G28" s="204"/>
      <c r="H28" s="251"/>
    </row>
    <row r="29" spans="2:8" x14ac:dyDescent="0.2">
      <c r="B29" s="250"/>
      <c r="C29" s="288"/>
      <c r="D29" s="204"/>
      <c r="E29" s="251"/>
      <c r="F29" s="288"/>
      <c r="G29" s="204"/>
      <c r="H29" s="251"/>
    </row>
    <row r="30" spans="2:8" x14ac:dyDescent="0.2">
      <c r="B30" s="250"/>
      <c r="C30" s="288"/>
      <c r="D30" s="204"/>
      <c r="E30" s="251"/>
      <c r="F30" s="288"/>
      <c r="G30" s="204"/>
      <c r="H30" s="251"/>
    </row>
    <row r="31" spans="2:8" x14ac:dyDescent="0.2">
      <c r="B31" s="250"/>
      <c r="C31" s="288"/>
      <c r="D31" s="204"/>
      <c r="E31" s="251"/>
      <c r="F31" s="288"/>
      <c r="G31" s="204"/>
      <c r="H31" s="251"/>
    </row>
    <row r="32" spans="2:8" hidden="1" x14ac:dyDescent="0.2">
      <c r="B32" s="250"/>
      <c r="C32" s="288"/>
      <c r="D32" s="204"/>
      <c r="E32" s="251"/>
      <c r="F32" s="288"/>
      <c r="G32" s="204"/>
      <c r="H32" s="251"/>
    </row>
    <row r="33" spans="2:8" hidden="1" x14ac:dyDescent="0.2">
      <c r="B33" s="250"/>
      <c r="C33" s="288"/>
      <c r="D33" s="204"/>
      <c r="E33" s="251"/>
      <c r="F33" s="288"/>
      <c r="G33" s="204"/>
      <c r="H33" s="251"/>
    </row>
    <row r="34" spans="2:8" hidden="1" x14ac:dyDescent="0.2">
      <c r="B34" s="250"/>
      <c r="C34" s="288"/>
      <c r="D34" s="204"/>
      <c r="E34" s="251"/>
      <c r="F34" s="288"/>
      <c r="G34" s="204"/>
      <c r="H34" s="251"/>
    </row>
    <row r="35" spans="2:8" hidden="1" x14ac:dyDescent="0.2">
      <c r="B35" s="250"/>
      <c r="C35" s="288"/>
      <c r="D35" s="204"/>
      <c r="E35" s="251"/>
      <c r="F35" s="288"/>
      <c r="G35" s="204"/>
      <c r="H35" s="251"/>
    </row>
    <row r="36" spans="2:8" hidden="1" x14ac:dyDescent="0.2">
      <c r="B36" s="250"/>
      <c r="C36" s="288"/>
      <c r="D36" s="204"/>
      <c r="E36" s="251"/>
      <c r="F36" s="288"/>
      <c r="G36" s="204"/>
      <c r="H36" s="251"/>
    </row>
    <row r="37" spans="2:8" hidden="1" x14ac:dyDescent="0.2">
      <c r="B37" s="250"/>
      <c r="C37" s="288"/>
      <c r="D37" s="204"/>
      <c r="E37" s="251"/>
      <c r="F37" s="288"/>
      <c r="G37" s="204"/>
      <c r="H37" s="251"/>
    </row>
    <row r="38" spans="2:8" hidden="1" x14ac:dyDescent="0.2">
      <c r="B38" s="250"/>
      <c r="C38" s="288"/>
      <c r="D38" s="204"/>
      <c r="E38" s="251"/>
      <c r="F38" s="288"/>
      <c r="G38" s="204"/>
      <c r="H38" s="251"/>
    </row>
    <row r="39" spans="2:8" hidden="1" x14ac:dyDescent="0.2">
      <c r="B39" s="250"/>
      <c r="C39" s="288"/>
      <c r="D39" s="204"/>
      <c r="E39" s="251"/>
      <c r="F39" s="288"/>
      <c r="G39" s="204"/>
      <c r="H39" s="251"/>
    </row>
    <row r="40" spans="2:8" hidden="1" x14ac:dyDescent="0.2">
      <c r="B40" s="250"/>
      <c r="C40" s="288"/>
      <c r="D40" s="204"/>
      <c r="E40" s="251"/>
      <c r="F40" s="288"/>
      <c r="G40" s="204"/>
      <c r="H40" s="251"/>
    </row>
    <row r="41" spans="2:8" x14ac:dyDescent="0.2">
      <c r="B41" s="250"/>
      <c r="C41" s="288"/>
      <c r="D41" s="204"/>
      <c r="E41" s="251"/>
      <c r="F41" s="288"/>
      <c r="G41" s="204"/>
      <c r="H41" s="251"/>
    </row>
    <row r="42" spans="2:8" x14ac:dyDescent="0.2">
      <c r="B42" s="250"/>
      <c r="C42" s="288"/>
      <c r="D42" s="204"/>
      <c r="E42" s="251"/>
      <c r="F42" s="288"/>
      <c r="G42" s="204"/>
      <c r="H42" s="251"/>
    </row>
    <row r="43" spans="2:8" x14ac:dyDescent="0.2">
      <c r="B43" s="250"/>
      <c r="C43" s="288"/>
      <c r="D43" s="204"/>
      <c r="E43" s="251"/>
      <c r="F43" s="288"/>
      <c r="G43" s="204"/>
      <c r="H43" s="251"/>
    </row>
    <row r="44" spans="2:8" x14ac:dyDescent="0.2">
      <c r="B44" s="250"/>
      <c r="C44" s="288"/>
      <c r="D44" s="204"/>
      <c r="E44" s="251"/>
      <c r="F44" s="288"/>
      <c r="G44" s="204"/>
      <c r="H44" s="251"/>
    </row>
    <row r="45" spans="2:8" x14ac:dyDescent="0.2">
      <c r="B45" s="250"/>
      <c r="C45" s="288"/>
      <c r="D45" s="204"/>
      <c r="E45" s="251"/>
      <c r="F45" s="288"/>
      <c r="G45" s="204"/>
      <c r="H45" s="251"/>
    </row>
    <row r="46" spans="2:8" x14ac:dyDescent="0.2">
      <c r="B46" s="250"/>
      <c r="C46" s="288"/>
      <c r="D46" s="204"/>
      <c r="E46" s="251"/>
      <c r="F46" s="288"/>
      <c r="G46" s="204"/>
      <c r="H46" s="251"/>
    </row>
    <row r="47" spans="2:8" x14ac:dyDescent="0.2">
      <c r="B47" s="250"/>
      <c r="C47" s="288"/>
      <c r="D47" s="204"/>
      <c r="E47" s="251"/>
      <c r="F47" s="288"/>
      <c r="G47" s="204"/>
      <c r="H47" s="251"/>
    </row>
    <row r="48" spans="2:8" x14ac:dyDescent="0.2">
      <c r="B48" s="250"/>
      <c r="C48" s="288"/>
      <c r="D48" s="204"/>
      <c r="E48" s="251"/>
      <c r="F48" s="288"/>
      <c r="G48" s="204"/>
      <c r="H48" s="251"/>
    </row>
    <row r="49" spans="2:8" x14ac:dyDescent="0.2">
      <c r="B49" s="250"/>
      <c r="C49" s="288"/>
      <c r="D49" s="204"/>
      <c r="E49" s="251"/>
      <c r="F49" s="288"/>
      <c r="G49" s="204"/>
      <c r="H49" s="251"/>
    </row>
    <row r="50" spans="2:8" x14ac:dyDescent="0.2">
      <c r="B50" s="250"/>
      <c r="C50" s="288"/>
      <c r="D50" s="204"/>
      <c r="E50" s="251"/>
      <c r="F50" s="288"/>
      <c r="G50" s="204"/>
      <c r="H50" s="251"/>
    </row>
    <row r="51" spans="2:8" x14ac:dyDescent="0.2">
      <c r="B51" s="250"/>
      <c r="C51" s="288"/>
      <c r="D51" s="204"/>
      <c r="E51" s="251"/>
      <c r="F51" s="288"/>
      <c r="G51" s="204"/>
      <c r="H51" s="251"/>
    </row>
    <row r="52" spans="2:8" x14ac:dyDescent="0.2">
      <c r="B52" s="250"/>
      <c r="C52" s="288"/>
      <c r="D52" s="204"/>
      <c r="E52" s="251"/>
      <c r="F52" s="288"/>
      <c r="G52" s="204"/>
      <c r="H52" s="251"/>
    </row>
    <row r="53" spans="2:8" x14ac:dyDescent="0.2">
      <c r="B53" s="250"/>
      <c r="C53" s="288"/>
      <c r="D53" s="204"/>
      <c r="E53" s="251"/>
      <c r="F53" s="288"/>
      <c r="G53" s="204"/>
      <c r="H53" s="251"/>
    </row>
    <row r="54" spans="2:8" x14ac:dyDescent="0.2">
      <c r="B54" s="250"/>
      <c r="C54" s="288"/>
      <c r="D54" s="204"/>
      <c r="E54" s="251"/>
      <c r="F54" s="288"/>
      <c r="G54" s="204"/>
      <c r="H54" s="251"/>
    </row>
  </sheetData>
  <mergeCells count="1">
    <mergeCell ref="F8:I8"/>
  </mergeCells>
  <pageMargins left="0.25" right="0.25" top="0.75" bottom="0.75" header="0.3" footer="0.3"/>
  <pageSetup paperSize="9" scale="59"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009999"/>
  </sheetPr>
  <dimension ref="B1:O89"/>
  <sheetViews>
    <sheetView workbookViewId="0"/>
  </sheetViews>
  <sheetFormatPr defaultColWidth="9" defaultRowHeight="12.75" x14ac:dyDescent="0.2"/>
  <cols>
    <col min="1" max="1" width="11.42578125" style="343" customWidth="1"/>
    <col min="2" max="2" width="21.85546875" style="343" customWidth="1"/>
    <col min="3" max="3" width="40.85546875" style="343" customWidth="1"/>
    <col min="4" max="4" width="41.42578125" style="343" bestFit="1" customWidth="1"/>
    <col min="5" max="15" width="20.85546875" style="343" customWidth="1"/>
    <col min="16" max="16384" width="9" style="343"/>
  </cols>
  <sheetData>
    <row r="1" spans="2:15" ht="20.25" x14ac:dyDescent="0.3">
      <c r="B1" s="342" t="s">
        <v>504</v>
      </c>
    </row>
    <row r="2" spans="2:15" ht="15" x14ac:dyDescent="0.25">
      <c r="B2" s="45" t="str">
        <f>Tradingname</f>
        <v>EII GAS TRANSMISSION SERVICES WA (OPERATIONS) PTY LIMITED</v>
      </c>
      <c r="C2" s="46"/>
    </row>
    <row r="3" spans="2:15" ht="15" x14ac:dyDescent="0.25">
      <c r="B3" s="47" t="s">
        <v>240</v>
      </c>
      <c r="C3" s="48" t="str">
        <f>TEXT(Yearstart,"dd/mm/yyyy")&amp;" to "&amp;TEXT(Yearending,"dd/mm/yyyy")</f>
        <v>01/01/2024 to 31/12/2024</v>
      </c>
    </row>
    <row r="5" spans="2:15" ht="30" customHeight="1" x14ac:dyDescent="0.25">
      <c r="B5" s="345" t="s">
        <v>307</v>
      </c>
      <c r="I5" s="470" t="s">
        <v>308</v>
      </c>
      <c r="J5" s="470"/>
      <c r="K5" s="470"/>
    </row>
    <row r="7" spans="2:15" ht="45" customHeight="1" x14ac:dyDescent="0.2">
      <c r="B7" s="113" t="s">
        <v>223</v>
      </c>
      <c r="C7" s="114" t="s">
        <v>19</v>
      </c>
      <c r="D7" s="114" t="s">
        <v>0</v>
      </c>
      <c r="E7" s="114" t="s">
        <v>71</v>
      </c>
      <c r="F7" s="114" t="s">
        <v>72</v>
      </c>
      <c r="G7" s="114" t="s">
        <v>153</v>
      </c>
      <c r="H7" s="114" t="s">
        <v>497</v>
      </c>
      <c r="I7" s="114" t="s">
        <v>74</v>
      </c>
      <c r="J7" s="114" t="s">
        <v>487</v>
      </c>
      <c r="K7" s="114" t="s">
        <v>309</v>
      </c>
      <c r="L7" s="114" t="s">
        <v>75</v>
      </c>
      <c r="M7" s="114" t="s">
        <v>310</v>
      </c>
      <c r="N7" s="114" t="s">
        <v>498</v>
      </c>
      <c r="O7" s="94" t="s">
        <v>76</v>
      </c>
    </row>
    <row r="8" spans="2:15" x14ac:dyDescent="0.2">
      <c r="B8" s="115"/>
      <c r="C8" s="116"/>
      <c r="D8" s="116"/>
      <c r="E8" s="116"/>
      <c r="F8" s="116" t="s">
        <v>77</v>
      </c>
      <c r="G8" s="116" t="s">
        <v>183</v>
      </c>
      <c r="H8" s="116" t="s">
        <v>183</v>
      </c>
      <c r="I8" s="116" t="s">
        <v>183</v>
      </c>
      <c r="J8" s="116" t="s">
        <v>183</v>
      </c>
      <c r="K8" s="116" t="s">
        <v>183</v>
      </c>
      <c r="L8" s="116" t="s">
        <v>183</v>
      </c>
      <c r="M8" s="116" t="s">
        <v>183</v>
      </c>
      <c r="N8" s="116" t="s">
        <v>183</v>
      </c>
      <c r="O8" s="116" t="s">
        <v>183</v>
      </c>
    </row>
    <row r="9" spans="2:15" x14ac:dyDescent="0.2">
      <c r="B9" s="368">
        <v>2.4</v>
      </c>
      <c r="C9" s="255"/>
      <c r="D9" s="255" t="s">
        <v>142</v>
      </c>
      <c r="E9" s="181">
        <f>'3.1 Asset useful life'!D9</f>
        <v>39793</v>
      </c>
      <c r="F9" s="407">
        <f>'3.1 Asset useful life'!E9</f>
        <v>14.803559206023271</v>
      </c>
      <c r="G9" s="289">
        <v>0</v>
      </c>
      <c r="H9" s="289">
        <v>95802870.456098869</v>
      </c>
      <c r="I9" s="289">
        <v>920543.44000000018</v>
      </c>
      <c r="J9" s="289">
        <v>614316.53</v>
      </c>
      <c r="K9" s="289">
        <v>0</v>
      </c>
      <c r="L9" s="290">
        <f>SUM(H9:K9)</f>
        <v>97337730.426098868</v>
      </c>
      <c r="M9" s="289">
        <v>-97337730.426098883</v>
      </c>
      <c r="N9" s="289">
        <v>0</v>
      </c>
      <c r="O9" s="263">
        <f>SUM(L9:N9)</f>
        <v>-1.4901161193847656E-8</v>
      </c>
    </row>
    <row r="10" spans="2:15" x14ac:dyDescent="0.2">
      <c r="B10" s="368">
        <v>2.4</v>
      </c>
      <c r="C10" s="255"/>
      <c r="D10" s="255" t="s">
        <v>85</v>
      </c>
      <c r="E10" s="181">
        <f>'3.1 Asset useful life'!D10</f>
        <v>39793</v>
      </c>
      <c r="F10" s="407">
        <f>'3.1 Asset useful life'!E10</f>
        <v>14.803559206023271</v>
      </c>
      <c r="G10" s="289">
        <v>0</v>
      </c>
      <c r="H10" s="289">
        <v>14687043.161564201</v>
      </c>
      <c r="I10" s="289">
        <v>792413.48</v>
      </c>
      <c r="J10" s="289">
        <v>0</v>
      </c>
      <c r="K10" s="289">
        <v>0</v>
      </c>
      <c r="L10" s="290">
        <f>SUM(H10:K10)</f>
        <v>15479456.641564202</v>
      </c>
      <c r="M10" s="289">
        <v>-15479456.6415642</v>
      </c>
      <c r="N10" s="289">
        <v>0</v>
      </c>
      <c r="O10" s="263">
        <f t="shared" ref="O10:O52" si="0">SUM(L10:N10)</f>
        <v>1.862645149230957E-9</v>
      </c>
    </row>
    <row r="11" spans="2:15" x14ac:dyDescent="0.2">
      <c r="B11" s="368">
        <v>2.4</v>
      </c>
      <c r="C11" s="255"/>
      <c r="D11" s="255" t="s">
        <v>143</v>
      </c>
      <c r="E11" s="181">
        <f>'3.1 Asset useful life'!D11</f>
        <v>39793</v>
      </c>
      <c r="F11" s="407">
        <f>'3.1 Asset useful life'!E11</f>
        <v>14.803559206023271</v>
      </c>
      <c r="G11" s="289">
        <v>0</v>
      </c>
      <c r="H11" s="289">
        <v>0</v>
      </c>
      <c r="I11" s="289">
        <v>32440.1</v>
      </c>
      <c r="J11" s="289">
        <v>0</v>
      </c>
      <c r="K11" s="289">
        <v>0</v>
      </c>
      <c r="L11" s="290">
        <f>SUM(H11:K11)</f>
        <v>32440.1</v>
      </c>
      <c r="M11" s="289">
        <v>-32440.099999999995</v>
      </c>
      <c r="N11" s="289">
        <v>0</v>
      </c>
      <c r="O11" s="263">
        <f t="shared" si="0"/>
        <v>3.637978807091713E-12</v>
      </c>
    </row>
    <row r="12" spans="2:15" x14ac:dyDescent="0.2">
      <c r="B12" s="368">
        <v>2.4</v>
      </c>
      <c r="C12" s="255"/>
      <c r="D12" s="255" t="s">
        <v>145</v>
      </c>
      <c r="E12" s="181">
        <f>'3.1 Asset useful life'!D12</f>
        <v>39793</v>
      </c>
      <c r="F12" s="407">
        <f>'3.1 Asset useful life'!E12</f>
        <v>14.803559206023271</v>
      </c>
      <c r="G12" s="289">
        <v>0</v>
      </c>
      <c r="H12" s="289">
        <v>3391813.0161713697</v>
      </c>
      <c r="I12" s="289">
        <v>11174.35</v>
      </c>
      <c r="J12" s="289">
        <v>0</v>
      </c>
      <c r="K12" s="289">
        <v>0</v>
      </c>
      <c r="L12" s="290">
        <f>SUM(H12:K12)</f>
        <v>3402987.3661713698</v>
      </c>
      <c r="M12" s="289">
        <v>-3402987.3661713698</v>
      </c>
      <c r="N12" s="289">
        <v>0</v>
      </c>
      <c r="O12" s="263">
        <f t="shared" si="0"/>
        <v>0</v>
      </c>
    </row>
    <row r="13" spans="2:15" x14ac:dyDescent="0.2">
      <c r="B13" s="368">
        <v>2.4</v>
      </c>
      <c r="C13" s="255"/>
      <c r="D13" s="255" t="s">
        <v>147</v>
      </c>
      <c r="E13" s="181">
        <f>'3.1 Asset useful life'!D14</f>
        <v>39793</v>
      </c>
      <c r="F13" s="407">
        <f>'3.1 Asset useful life'!E14</f>
        <v>14.803559206023271</v>
      </c>
      <c r="G13" s="289">
        <v>0</v>
      </c>
      <c r="H13" s="289">
        <v>858600.28503934131</v>
      </c>
      <c r="I13" s="289">
        <v>896708.51</v>
      </c>
      <c r="J13" s="289">
        <v>0</v>
      </c>
      <c r="K13" s="289">
        <v>0</v>
      </c>
      <c r="L13" s="290">
        <f t="shared" ref="L13:L41" si="1">SUM(H13:K13)</f>
        <v>1755308.7950393413</v>
      </c>
      <c r="M13" s="289">
        <v>-1755308.7950393413</v>
      </c>
      <c r="N13" s="289">
        <v>0</v>
      </c>
      <c r="O13" s="263">
        <f t="shared" si="0"/>
        <v>0</v>
      </c>
    </row>
    <row r="14" spans="2:15" x14ac:dyDescent="0.2">
      <c r="B14" s="368">
        <v>2.4</v>
      </c>
      <c r="C14" s="255"/>
      <c r="D14" s="255" t="s">
        <v>1</v>
      </c>
      <c r="E14" s="181">
        <f>'3.1 Asset useful life'!D15</f>
        <v>39793</v>
      </c>
      <c r="F14" s="407">
        <f>'3.1 Asset useful life'!E15</f>
        <v>14.803559206023271</v>
      </c>
      <c r="G14" s="289">
        <v>0</v>
      </c>
      <c r="H14" s="289">
        <v>0</v>
      </c>
      <c r="I14" s="289">
        <v>0</v>
      </c>
      <c r="J14" s="289">
        <v>0</v>
      </c>
      <c r="K14" s="289">
        <v>0</v>
      </c>
      <c r="L14" s="290">
        <f t="shared" si="1"/>
        <v>0</v>
      </c>
      <c r="M14" s="289">
        <v>0</v>
      </c>
      <c r="N14" s="289">
        <v>0</v>
      </c>
      <c r="O14" s="263">
        <f t="shared" si="0"/>
        <v>0</v>
      </c>
    </row>
    <row r="15" spans="2:15" x14ac:dyDescent="0.2">
      <c r="B15" s="368">
        <v>2.4</v>
      </c>
      <c r="C15" s="255"/>
      <c r="D15" s="255" t="s">
        <v>233</v>
      </c>
      <c r="E15" s="181">
        <f>'3.1 Asset useful life'!D16</f>
        <v>39793</v>
      </c>
      <c r="F15" s="289" t="str">
        <f>'3.1 Asset useful life'!E16</f>
        <v>5 to 14.8 years</v>
      </c>
      <c r="G15" s="289">
        <v>0</v>
      </c>
      <c r="H15" s="289">
        <v>20482.081126213991</v>
      </c>
      <c r="I15" s="289">
        <v>620167.93999999994</v>
      </c>
      <c r="J15" s="289">
        <v>0</v>
      </c>
      <c r="K15" s="289">
        <v>-15034</v>
      </c>
      <c r="L15" s="290">
        <f t="shared" si="1"/>
        <v>625616.02112621395</v>
      </c>
      <c r="M15" s="289">
        <v>-625615.88578877388</v>
      </c>
      <c r="N15" s="289">
        <v>0</v>
      </c>
      <c r="O15" s="263">
        <f t="shared" si="0"/>
        <v>0.13533744006417692</v>
      </c>
    </row>
    <row r="16" spans="2:15" x14ac:dyDescent="0.2">
      <c r="B16" s="368">
        <v>2.4</v>
      </c>
      <c r="C16" s="255"/>
      <c r="D16" s="255" t="s">
        <v>149</v>
      </c>
      <c r="E16" s="181"/>
      <c r="F16" s="289" t="str">
        <f>'3.1 Asset useful life'!E17</f>
        <v>N/A</v>
      </c>
      <c r="G16" s="289">
        <v>0</v>
      </c>
      <c r="H16" s="289">
        <v>0</v>
      </c>
      <c r="I16" s="289">
        <v>167529.07999999999</v>
      </c>
      <c r="J16" s="289">
        <v>0</v>
      </c>
      <c r="K16" s="289">
        <v>0</v>
      </c>
      <c r="L16" s="290">
        <f t="shared" si="1"/>
        <v>167529.07999999999</v>
      </c>
      <c r="M16" s="289">
        <v>-167529.07999999999</v>
      </c>
      <c r="N16" s="289">
        <v>0</v>
      </c>
      <c r="O16" s="263">
        <f t="shared" si="0"/>
        <v>0</v>
      </c>
    </row>
    <row r="17" spans="2:15" x14ac:dyDescent="0.2">
      <c r="B17" s="368"/>
      <c r="C17" s="255"/>
      <c r="D17" s="255"/>
      <c r="E17" s="181"/>
      <c r="F17" s="289"/>
      <c r="G17" s="289"/>
      <c r="H17" s="289"/>
      <c r="I17" s="289"/>
      <c r="J17" s="289"/>
      <c r="K17" s="289"/>
      <c r="L17" s="290">
        <f t="shared" ref="L17" si="2">SUM(H17:K17)</f>
        <v>0</v>
      </c>
      <c r="M17" s="289"/>
      <c r="N17" s="289"/>
      <c r="O17" s="263">
        <f t="shared" ref="O17" si="3">SUM(L17:N17)</f>
        <v>0</v>
      </c>
    </row>
    <row r="18" spans="2:15" x14ac:dyDescent="0.2">
      <c r="B18" s="368"/>
      <c r="C18" s="255"/>
      <c r="D18" s="255"/>
      <c r="E18" s="181"/>
      <c r="F18" s="289"/>
      <c r="G18" s="289"/>
      <c r="H18" s="289"/>
      <c r="I18" s="289"/>
      <c r="J18" s="289"/>
      <c r="K18" s="289"/>
      <c r="L18" s="290">
        <f t="shared" si="1"/>
        <v>0</v>
      </c>
      <c r="M18" s="289"/>
      <c r="N18" s="289"/>
      <c r="O18" s="263">
        <f t="shared" si="0"/>
        <v>0</v>
      </c>
    </row>
    <row r="19" spans="2:15" x14ac:dyDescent="0.2">
      <c r="B19" s="255"/>
      <c r="C19" s="255"/>
      <c r="D19" s="255"/>
      <c r="E19" s="181"/>
      <c r="F19" s="289"/>
      <c r="G19" s="289"/>
      <c r="H19" s="289"/>
      <c r="I19" s="289"/>
      <c r="J19" s="289"/>
      <c r="K19" s="289"/>
      <c r="L19" s="290">
        <f t="shared" si="1"/>
        <v>0</v>
      </c>
      <c r="M19" s="289"/>
      <c r="N19" s="289"/>
      <c r="O19" s="263">
        <f t="shared" si="0"/>
        <v>0</v>
      </c>
    </row>
    <row r="20" spans="2:15" x14ac:dyDescent="0.2">
      <c r="B20" s="255"/>
      <c r="C20" s="255"/>
      <c r="D20" s="255"/>
      <c r="E20" s="181"/>
      <c r="F20" s="289"/>
      <c r="G20" s="289"/>
      <c r="H20" s="289"/>
      <c r="I20" s="289"/>
      <c r="J20" s="289"/>
      <c r="K20" s="289"/>
      <c r="L20" s="290">
        <f t="shared" si="1"/>
        <v>0</v>
      </c>
      <c r="M20" s="289"/>
      <c r="N20" s="289"/>
      <c r="O20" s="263">
        <f t="shared" si="0"/>
        <v>0</v>
      </c>
    </row>
    <row r="21" spans="2:15" x14ac:dyDescent="0.2">
      <c r="B21" s="255"/>
      <c r="C21" s="255"/>
      <c r="D21" s="255"/>
      <c r="E21" s="181"/>
      <c r="F21" s="289"/>
      <c r="G21" s="289"/>
      <c r="H21" s="289"/>
      <c r="I21" s="289"/>
      <c r="J21" s="289"/>
      <c r="K21" s="289"/>
      <c r="L21" s="290">
        <f t="shared" si="1"/>
        <v>0</v>
      </c>
      <c r="M21" s="289"/>
      <c r="N21" s="289"/>
      <c r="O21" s="263">
        <f t="shared" si="0"/>
        <v>0</v>
      </c>
    </row>
    <row r="22" spans="2:15" x14ac:dyDescent="0.2">
      <c r="B22" s="255"/>
      <c r="C22" s="255"/>
      <c r="D22" s="255"/>
      <c r="E22" s="181"/>
      <c r="F22" s="289"/>
      <c r="G22" s="289"/>
      <c r="H22" s="289"/>
      <c r="I22" s="289"/>
      <c r="J22" s="289"/>
      <c r="K22" s="289"/>
      <c r="L22" s="290">
        <f t="shared" si="1"/>
        <v>0</v>
      </c>
      <c r="M22" s="289"/>
      <c r="N22" s="289"/>
      <c r="O22" s="263">
        <f t="shared" si="0"/>
        <v>0</v>
      </c>
    </row>
    <row r="23" spans="2:15" x14ac:dyDescent="0.2">
      <c r="B23" s="255"/>
      <c r="C23" s="255"/>
      <c r="D23" s="255"/>
      <c r="E23" s="181"/>
      <c r="F23" s="289"/>
      <c r="G23" s="289"/>
      <c r="H23" s="289"/>
      <c r="I23" s="289"/>
      <c r="J23" s="289"/>
      <c r="K23" s="289"/>
      <c r="L23" s="290">
        <f t="shared" si="1"/>
        <v>0</v>
      </c>
      <c r="M23" s="289"/>
      <c r="N23" s="289"/>
      <c r="O23" s="263">
        <f t="shared" si="0"/>
        <v>0</v>
      </c>
    </row>
    <row r="24" spans="2:15" x14ac:dyDescent="0.2">
      <c r="B24" s="255"/>
      <c r="C24" s="255"/>
      <c r="D24" s="255"/>
      <c r="E24" s="181"/>
      <c r="F24" s="289"/>
      <c r="G24" s="289"/>
      <c r="H24" s="289"/>
      <c r="I24" s="289"/>
      <c r="J24" s="289"/>
      <c r="K24" s="289"/>
      <c r="L24" s="290">
        <f t="shared" si="1"/>
        <v>0</v>
      </c>
      <c r="M24" s="289"/>
      <c r="N24" s="289"/>
      <c r="O24" s="263">
        <f t="shared" si="0"/>
        <v>0</v>
      </c>
    </row>
    <row r="25" spans="2:15" x14ac:dyDescent="0.2">
      <c r="B25" s="255"/>
      <c r="C25" s="255"/>
      <c r="D25" s="255"/>
      <c r="E25" s="181"/>
      <c r="F25" s="289"/>
      <c r="G25" s="289"/>
      <c r="H25" s="289"/>
      <c r="I25" s="289"/>
      <c r="J25" s="289"/>
      <c r="K25" s="289"/>
      <c r="L25" s="290">
        <f t="shared" si="1"/>
        <v>0</v>
      </c>
      <c r="M25" s="289"/>
      <c r="N25" s="289"/>
      <c r="O25" s="263">
        <f t="shared" si="0"/>
        <v>0</v>
      </c>
    </row>
    <row r="26" spans="2:15" x14ac:dyDescent="0.2">
      <c r="B26" s="255"/>
      <c r="C26" s="255"/>
      <c r="D26" s="255"/>
      <c r="E26" s="181"/>
      <c r="F26" s="289"/>
      <c r="G26" s="289"/>
      <c r="H26" s="289"/>
      <c r="I26" s="289"/>
      <c r="J26" s="289"/>
      <c r="K26" s="289"/>
      <c r="L26" s="290">
        <f t="shared" si="1"/>
        <v>0</v>
      </c>
      <c r="M26" s="289"/>
      <c r="N26" s="289"/>
      <c r="O26" s="263">
        <f t="shared" si="0"/>
        <v>0</v>
      </c>
    </row>
    <row r="27" spans="2:15" x14ac:dyDescent="0.2">
      <c r="B27" s="255"/>
      <c r="C27" s="255"/>
      <c r="D27" s="255"/>
      <c r="E27" s="181"/>
      <c r="F27" s="289"/>
      <c r="G27" s="289"/>
      <c r="H27" s="289"/>
      <c r="I27" s="289"/>
      <c r="J27" s="289"/>
      <c r="K27" s="289"/>
      <c r="L27" s="290">
        <f t="shared" si="1"/>
        <v>0</v>
      </c>
      <c r="M27" s="289"/>
      <c r="N27" s="289"/>
      <c r="O27" s="263">
        <f t="shared" si="0"/>
        <v>0</v>
      </c>
    </row>
    <row r="28" spans="2:15" x14ac:dyDescent="0.2">
      <c r="B28" s="255"/>
      <c r="C28" s="255"/>
      <c r="D28" s="255"/>
      <c r="E28" s="181"/>
      <c r="F28" s="289"/>
      <c r="G28" s="289"/>
      <c r="H28" s="289"/>
      <c r="I28" s="289"/>
      <c r="J28" s="289"/>
      <c r="K28" s="289"/>
      <c r="L28" s="290">
        <f t="shared" si="1"/>
        <v>0</v>
      </c>
      <c r="M28" s="289"/>
      <c r="N28" s="289"/>
      <c r="O28" s="263">
        <f t="shared" si="0"/>
        <v>0</v>
      </c>
    </row>
    <row r="29" spans="2:15" x14ac:dyDescent="0.2">
      <c r="B29" s="255"/>
      <c r="C29" s="255"/>
      <c r="D29" s="255"/>
      <c r="E29" s="181"/>
      <c r="F29" s="289"/>
      <c r="G29" s="289"/>
      <c r="H29" s="289"/>
      <c r="I29" s="289"/>
      <c r="J29" s="289"/>
      <c r="K29" s="289"/>
      <c r="L29" s="290">
        <f t="shared" si="1"/>
        <v>0</v>
      </c>
      <c r="M29" s="289"/>
      <c r="N29" s="289"/>
      <c r="O29" s="263">
        <f t="shared" si="0"/>
        <v>0</v>
      </c>
    </row>
    <row r="30" spans="2:15" x14ac:dyDescent="0.2">
      <c r="B30" s="255"/>
      <c r="C30" s="255"/>
      <c r="D30" s="255"/>
      <c r="E30" s="181"/>
      <c r="F30" s="289"/>
      <c r="G30" s="289"/>
      <c r="H30" s="289"/>
      <c r="I30" s="289"/>
      <c r="J30" s="289"/>
      <c r="K30" s="289"/>
      <c r="L30" s="290">
        <f t="shared" si="1"/>
        <v>0</v>
      </c>
      <c r="M30" s="289"/>
      <c r="N30" s="289"/>
      <c r="O30" s="263">
        <f t="shared" si="0"/>
        <v>0</v>
      </c>
    </row>
    <row r="31" spans="2:15" x14ac:dyDescent="0.2">
      <c r="B31" s="255"/>
      <c r="C31" s="255"/>
      <c r="D31" s="255"/>
      <c r="E31" s="181"/>
      <c r="F31" s="289"/>
      <c r="G31" s="289"/>
      <c r="H31" s="289"/>
      <c r="I31" s="289"/>
      <c r="J31" s="289"/>
      <c r="K31" s="289"/>
      <c r="L31" s="290">
        <f t="shared" si="1"/>
        <v>0</v>
      </c>
      <c r="M31" s="289"/>
      <c r="N31" s="289"/>
      <c r="O31" s="263">
        <f t="shared" si="0"/>
        <v>0</v>
      </c>
    </row>
    <row r="32" spans="2:15" x14ac:dyDescent="0.2">
      <c r="B32" s="255"/>
      <c r="C32" s="255"/>
      <c r="D32" s="255"/>
      <c r="E32" s="181"/>
      <c r="F32" s="289"/>
      <c r="G32" s="289"/>
      <c r="H32" s="289"/>
      <c r="I32" s="289"/>
      <c r="J32" s="289"/>
      <c r="K32" s="289"/>
      <c r="L32" s="290">
        <f t="shared" si="1"/>
        <v>0</v>
      </c>
      <c r="M32" s="289"/>
      <c r="N32" s="289"/>
      <c r="O32" s="263">
        <f t="shared" si="0"/>
        <v>0</v>
      </c>
    </row>
    <row r="33" spans="2:15" x14ac:dyDescent="0.2">
      <c r="B33" s="255"/>
      <c r="C33" s="255"/>
      <c r="D33" s="255"/>
      <c r="E33" s="181"/>
      <c r="F33" s="289"/>
      <c r="G33" s="289"/>
      <c r="H33" s="289"/>
      <c r="I33" s="289"/>
      <c r="J33" s="289"/>
      <c r="K33" s="289"/>
      <c r="L33" s="290">
        <f t="shared" si="1"/>
        <v>0</v>
      </c>
      <c r="M33" s="289"/>
      <c r="N33" s="289"/>
      <c r="O33" s="263">
        <f t="shared" si="0"/>
        <v>0</v>
      </c>
    </row>
    <row r="34" spans="2:15" x14ac:dyDescent="0.2">
      <c r="B34" s="255"/>
      <c r="C34" s="255"/>
      <c r="D34" s="255"/>
      <c r="E34" s="181"/>
      <c r="F34" s="289"/>
      <c r="G34" s="289"/>
      <c r="H34" s="289"/>
      <c r="I34" s="289"/>
      <c r="J34" s="289"/>
      <c r="K34" s="289"/>
      <c r="L34" s="290">
        <f t="shared" si="1"/>
        <v>0</v>
      </c>
      <c r="M34" s="289"/>
      <c r="N34" s="289"/>
      <c r="O34" s="263">
        <f t="shared" si="0"/>
        <v>0</v>
      </c>
    </row>
    <row r="35" spans="2:15" x14ac:dyDescent="0.2">
      <c r="B35" s="255"/>
      <c r="C35" s="255"/>
      <c r="D35" s="255"/>
      <c r="E35" s="181"/>
      <c r="F35" s="289"/>
      <c r="G35" s="289"/>
      <c r="H35" s="289"/>
      <c r="I35" s="289"/>
      <c r="J35" s="289"/>
      <c r="K35" s="289"/>
      <c r="L35" s="290">
        <f t="shared" si="1"/>
        <v>0</v>
      </c>
      <c r="M35" s="289"/>
      <c r="N35" s="289"/>
      <c r="O35" s="263">
        <f t="shared" si="0"/>
        <v>0</v>
      </c>
    </row>
    <row r="36" spans="2:15" x14ac:dyDescent="0.2">
      <c r="B36" s="255"/>
      <c r="C36" s="255"/>
      <c r="D36" s="255"/>
      <c r="E36" s="181"/>
      <c r="F36" s="289"/>
      <c r="G36" s="289"/>
      <c r="H36" s="289"/>
      <c r="I36" s="289"/>
      <c r="J36" s="289"/>
      <c r="K36" s="289"/>
      <c r="L36" s="290">
        <f t="shared" si="1"/>
        <v>0</v>
      </c>
      <c r="M36" s="289"/>
      <c r="N36" s="289"/>
      <c r="O36" s="263">
        <f t="shared" si="0"/>
        <v>0</v>
      </c>
    </row>
    <row r="37" spans="2:15" x14ac:dyDescent="0.2">
      <c r="B37" s="255"/>
      <c r="C37" s="255"/>
      <c r="D37" s="255"/>
      <c r="E37" s="181"/>
      <c r="F37" s="289"/>
      <c r="G37" s="289"/>
      <c r="H37" s="289"/>
      <c r="I37" s="289"/>
      <c r="J37" s="289"/>
      <c r="K37" s="289"/>
      <c r="L37" s="290">
        <f t="shared" si="1"/>
        <v>0</v>
      </c>
      <c r="M37" s="289"/>
      <c r="N37" s="289"/>
      <c r="O37" s="263">
        <f t="shared" si="0"/>
        <v>0</v>
      </c>
    </row>
    <row r="38" spans="2:15" x14ac:dyDescent="0.2">
      <c r="B38" s="255"/>
      <c r="C38" s="255"/>
      <c r="D38" s="255"/>
      <c r="E38" s="181"/>
      <c r="F38" s="289"/>
      <c r="G38" s="289"/>
      <c r="H38" s="289"/>
      <c r="I38" s="289"/>
      <c r="J38" s="289"/>
      <c r="K38" s="289"/>
      <c r="L38" s="290">
        <f t="shared" si="1"/>
        <v>0</v>
      </c>
      <c r="M38" s="289"/>
      <c r="N38" s="289"/>
      <c r="O38" s="263">
        <f t="shared" si="0"/>
        <v>0</v>
      </c>
    </row>
    <row r="39" spans="2:15" x14ac:dyDescent="0.2">
      <c r="B39" s="255"/>
      <c r="C39" s="255"/>
      <c r="D39" s="255"/>
      <c r="E39" s="181"/>
      <c r="F39" s="289"/>
      <c r="G39" s="289"/>
      <c r="H39" s="289"/>
      <c r="I39" s="289"/>
      <c r="J39" s="289"/>
      <c r="K39" s="289"/>
      <c r="L39" s="290">
        <f t="shared" si="1"/>
        <v>0</v>
      </c>
      <c r="M39" s="289"/>
      <c r="N39" s="289"/>
      <c r="O39" s="263">
        <f t="shared" si="0"/>
        <v>0</v>
      </c>
    </row>
    <row r="40" spans="2:15" x14ac:dyDescent="0.2">
      <c r="B40" s="255"/>
      <c r="C40" s="255"/>
      <c r="D40" s="255"/>
      <c r="E40" s="181"/>
      <c r="F40" s="289"/>
      <c r="G40" s="289"/>
      <c r="H40" s="289"/>
      <c r="I40" s="289"/>
      <c r="J40" s="289"/>
      <c r="K40" s="289"/>
      <c r="L40" s="290">
        <f t="shared" si="1"/>
        <v>0</v>
      </c>
      <c r="M40" s="289"/>
      <c r="N40" s="289"/>
      <c r="O40" s="263">
        <f t="shared" si="0"/>
        <v>0</v>
      </c>
    </row>
    <row r="41" spans="2:15" x14ac:dyDescent="0.2">
      <c r="B41" s="255"/>
      <c r="C41" s="255"/>
      <c r="D41" s="255"/>
      <c r="E41" s="181"/>
      <c r="F41" s="289"/>
      <c r="G41" s="289"/>
      <c r="H41" s="289"/>
      <c r="I41" s="289"/>
      <c r="J41" s="289"/>
      <c r="K41" s="289"/>
      <c r="L41" s="290">
        <f t="shared" si="1"/>
        <v>0</v>
      </c>
      <c r="M41" s="289"/>
      <c r="N41" s="289"/>
      <c r="O41" s="263">
        <f t="shared" si="0"/>
        <v>0</v>
      </c>
    </row>
    <row r="42" spans="2:15" x14ac:dyDescent="0.2">
      <c r="B42" s="255"/>
      <c r="C42" s="255"/>
      <c r="D42" s="255"/>
      <c r="E42" s="181"/>
      <c r="F42" s="289"/>
      <c r="G42" s="289"/>
      <c r="H42" s="289"/>
      <c r="I42" s="289"/>
      <c r="J42" s="289"/>
      <c r="K42" s="289"/>
      <c r="L42" s="290">
        <f t="shared" ref="L42:L52" si="4">SUM(H42:K42)</f>
        <v>0</v>
      </c>
      <c r="M42" s="289"/>
      <c r="N42" s="289"/>
      <c r="O42" s="263">
        <f t="shared" si="0"/>
        <v>0</v>
      </c>
    </row>
    <row r="43" spans="2:15" x14ac:dyDescent="0.2">
      <c r="B43" s="255"/>
      <c r="C43" s="255"/>
      <c r="D43" s="255"/>
      <c r="E43" s="181"/>
      <c r="F43" s="289"/>
      <c r="G43" s="289"/>
      <c r="H43" s="289"/>
      <c r="I43" s="289"/>
      <c r="J43" s="289"/>
      <c r="K43" s="289"/>
      <c r="L43" s="290">
        <f t="shared" si="4"/>
        <v>0</v>
      </c>
      <c r="M43" s="289"/>
      <c r="N43" s="289"/>
      <c r="O43" s="263">
        <f t="shared" si="0"/>
        <v>0</v>
      </c>
    </row>
    <row r="44" spans="2:15" x14ac:dyDescent="0.2">
      <c r="B44" s="255"/>
      <c r="C44" s="255"/>
      <c r="D44" s="255"/>
      <c r="E44" s="181"/>
      <c r="F44" s="289"/>
      <c r="G44" s="289"/>
      <c r="H44" s="289"/>
      <c r="I44" s="289"/>
      <c r="J44" s="289"/>
      <c r="K44" s="289"/>
      <c r="L44" s="290">
        <f t="shared" si="4"/>
        <v>0</v>
      </c>
      <c r="M44" s="289"/>
      <c r="N44" s="289"/>
      <c r="O44" s="263">
        <f t="shared" si="0"/>
        <v>0</v>
      </c>
    </row>
    <row r="45" spans="2:15" x14ac:dyDescent="0.2">
      <c r="B45" s="255"/>
      <c r="C45" s="255"/>
      <c r="D45" s="255"/>
      <c r="E45" s="181"/>
      <c r="F45" s="289"/>
      <c r="G45" s="289"/>
      <c r="H45" s="289"/>
      <c r="I45" s="289"/>
      <c r="J45" s="289"/>
      <c r="K45" s="289"/>
      <c r="L45" s="290">
        <f t="shared" si="4"/>
        <v>0</v>
      </c>
      <c r="M45" s="289"/>
      <c r="N45" s="289"/>
      <c r="O45" s="263">
        <f t="shared" si="0"/>
        <v>0</v>
      </c>
    </row>
    <row r="46" spans="2:15" x14ac:dyDescent="0.2">
      <c r="B46" s="255"/>
      <c r="C46" s="255"/>
      <c r="D46" s="255"/>
      <c r="E46" s="181"/>
      <c r="F46" s="289"/>
      <c r="G46" s="289"/>
      <c r="H46" s="289"/>
      <c r="I46" s="289"/>
      <c r="J46" s="289"/>
      <c r="K46" s="289"/>
      <c r="L46" s="290">
        <f t="shared" si="4"/>
        <v>0</v>
      </c>
      <c r="M46" s="289"/>
      <c r="N46" s="289"/>
      <c r="O46" s="263">
        <f t="shared" si="0"/>
        <v>0</v>
      </c>
    </row>
    <row r="47" spans="2:15" x14ac:dyDescent="0.2">
      <c r="B47" s="255"/>
      <c r="C47" s="255"/>
      <c r="D47" s="255"/>
      <c r="E47" s="181"/>
      <c r="F47" s="289"/>
      <c r="G47" s="289"/>
      <c r="H47" s="289"/>
      <c r="I47" s="289"/>
      <c r="J47" s="289"/>
      <c r="K47" s="289"/>
      <c r="L47" s="290">
        <f t="shared" si="4"/>
        <v>0</v>
      </c>
      <c r="M47" s="289"/>
      <c r="N47" s="289"/>
      <c r="O47" s="263">
        <f t="shared" si="0"/>
        <v>0</v>
      </c>
    </row>
    <row r="48" spans="2:15" x14ac:dyDescent="0.2">
      <c r="B48" s="255"/>
      <c r="C48" s="255"/>
      <c r="D48" s="255"/>
      <c r="E48" s="181"/>
      <c r="F48" s="289"/>
      <c r="G48" s="289"/>
      <c r="H48" s="289"/>
      <c r="I48" s="289"/>
      <c r="J48" s="289"/>
      <c r="K48" s="289"/>
      <c r="L48" s="290">
        <f t="shared" si="4"/>
        <v>0</v>
      </c>
      <c r="M48" s="289"/>
      <c r="N48" s="289"/>
      <c r="O48" s="263">
        <f t="shared" si="0"/>
        <v>0</v>
      </c>
    </row>
    <row r="49" spans="2:15" x14ac:dyDescent="0.2">
      <c r="B49" s="255"/>
      <c r="C49" s="255"/>
      <c r="D49" s="255"/>
      <c r="E49" s="181"/>
      <c r="F49" s="289"/>
      <c r="G49" s="289"/>
      <c r="H49" s="289"/>
      <c r="I49" s="289"/>
      <c r="J49" s="289"/>
      <c r="K49" s="289"/>
      <c r="L49" s="290">
        <f t="shared" si="4"/>
        <v>0</v>
      </c>
      <c r="M49" s="289"/>
      <c r="N49" s="289"/>
      <c r="O49" s="263">
        <f t="shared" si="0"/>
        <v>0</v>
      </c>
    </row>
    <row r="50" spans="2:15" x14ac:dyDescent="0.2">
      <c r="B50" s="255"/>
      <c r="C50" s="255"/>
      <c r="D50" s="255"/>
      <c r="E50" s="181"/>
      <c r="F50" s="289"/>
      <c r="G50" s="289"/>
      <c r="H50" s="289"/>
      <c r="I50" s="289"/>
      <c r="J50" s="289"/>
      <c r="K50" s="289"/>
      <c r="L50" s="290">
        <f t="shared" si="4"/>
        <v>0</v>
      </c>
      <c r="M50" s="289"/>
      <c r="N50" s="289"/>
      <c r="O50" s="263">
        <f t="shared" si="0"/>
        <v>0</v>
      </c>
    </row>
    <row r="51" spans="2:15" x14ac:dyDescent="0.2">
      <c r="B51" s="255"/>
      <c r="C51" s="255"/>
      <c r="D51" s="255"/>
      <c r="E51" s="181"/>
      <c r="F51" s="289"/>
      <c r="G51" s="289"/>
      <c r="H51" s="289"/>
      <c r="I51" s="289"/>
      <c r="J51" s="289"/>
      <c r="K51" s="289"/>
      <c r="L51" s="290">
        <f t="shared" si="4"/>
        <v>0</v>
      </c>
      <c r="M51" s="289"/>
      <c r="N51" s="289"/>
      <c r="O51" s="263">
        <f t="shared" si="0"/>
        <v>0</v>
      </c>
    </row>
    <row r="52" spans="2:15" x14ac:dyDescent="0.2">
      <c r="B52" s="255"/>
      <c r="C52" s="255"/>
      <c r="D52" s="255"/>
      <c r="E52" s="181"/>
      <c r="F52" s="289"/>
      <c r="G52" s="289"/>
      <c r="H52" s="289"/>
      <c r="I52" s="289"/>
      <c r="J52" s="289"/>
      <c r="K52" s="289"/>
      <c r="L52" s="290">
        <f t="shared" si="4"/>
        <v>0</v>
      </c>
      <c r="M52" s="289"/>
      <c r="N52" s="289"/>
      <c r="O52" s="263">
        <f t="shared" si="0"/>
        <v>0</v>
      </c>
    </row>
    <row r="53" spans="2:15" x14ac:dyDescent="0.2">
      <c r="B53" s="35"/>
      <c r="C53" s="34"/>
      <c r="D53" s="34" t="s">
        <v>78</v>
      </c>
      <c r="E53" s="37"/>
      <c r="F53" s="291"/>
      <c r="G53" s="265">
        <f t="shared" ref="G53:O53" si="5">SUM(G9:G52)</f>
        <v>0</v>
      </c>
      <c r="H53" s="265">
        <f t="shared" si="5"/>
        <v>114760808.99999999</v>
      </c>
      <c r="I53" s="265">
        <f t="shared" si="5"/>
        <v>3440976.9000000004</v>
      </c>
      <c r="J53" s="265">
        <f t="shared" si="5"/>
        <v>614316.53</v>
      </c>
      <c r="K53" s="265">
        <f t="shared" si="5"/>
        <v>-15034</v>
      </c>
      <c r="L53" s="265">
        <f t="shared" si="5"/>
        <v>118801068.42999999</v>
      </c>
      <c r="M53" s="265">
        <f t="shared" si="5"/>
        <v>-118801068.29466256</v>
      </c>
      <c r="N53" s="265">
        <f t="shared" si="5"/>
        <v>0</v>
      </c>
      <c r="O53" s="265">
        <f t="shared" si="5"/>
        <v>0.13533742702929885</v>
      </c>
    </row>
    <row r="56" spans="2:15" ht="15.75" x14ac:dyDescent="0.25">
      <c r="B56" s="345" t="s">
        <v>311</v>
      </c>
    </row>
    <row r="58" spans="2:15" ht="46.5" customHeight="1" x14ac:dyDescent="0.2">
      <c r="B58" s="113" t="s">
        <v>223</v>
      </c>
      <c r="C58" s="113" t="s">
        <v>19</v>
      </c>
      <c r="D58" s="114" t="s">
        <v>0</v>
      </c>
      <c r="E58" s="113" t="s">
        <v>71</v>
      </c>
      <c r="F58" s="113" t="s">
        <v>72</v>
      </c>
      <c r="G58" s="114" t="s">
        <v>497</v>
      </c>
      <c r="H58" s="113" t="s">
        <v>74</v>
      </c>
      <c r="I58" s="114" t="s">
        <v>487</v>
      </c>
      <c r="J58" s="206" t="s">
        <v>309</v>
      </c>
      <c r="K58" s="113" t="s">
        <v>75</v>
      </c>
      <c r="L58" s="206" t="s">
        <v>310</v>
      </c>
      <c r="M58" s="113" t="s">
        <v>498</v>
      </c>
      <c r="N58" s="113" t="s">
        <v>76</v>
      </c>
    </row>
    <row r="59" spans="2:15" x14ac:dyDescent="0.2">
      <c r="B59" s="115"/>
      <c r="C59" s="115"/>
      <c r="D59" s="205"/>
      <c r="E59" s="115"/>
      <c r="F59" s="119" t="s">
        <v>77</v>
      </c>
      <c r="G59" s="119" t="s">
        <v>183</v>
      </c>
      <c r="H59" s="119" t="s">
        <v>183</v>
      </c>
      <c r="I59" s="119" t="s">
        <v>183</v>
      </c>
      <c r="J59" s="119" t="s">
        <v>183</v>
      </c>
      <c r="K59" s="119" t="s">
        <v>183</v>
      </c>
      <c r="L59" s="119" t="s">
        <v>183</v>
      </c>
      <c r="M59" s="119" t="s">
        <v>183</v>
      </c>
      <c r="N59" s="119" t="s">
        <v>183</v>
      </c>
    </row>
    <row r="60" spans="2:15" x14ac:dyDescent="0.2">
      <c r="B60" s="368"/>
      <c r="C60" s="256"/>
      <c r="D60" s="256"/>
      <c r="E60" s="181"/>
      <c r="F60" s="254"/>
      <c r="G60" s="289"/>
      <c r="H60" s="289"/>
      <c r="I60" s="289"/>
      <c r="J60" s="289"/>
      <c r="K60" s="290">
        <f>SUM(G60:J60)</f>
        <v>0</v>
      </c>
      <c r="L60" s="289"/>
      <c r="M60" s="289"/>
      <c r="N60" s="263">
        <f t="shared" ref="N60:N77" si="6">SUM(K60:M60)</f>
        <v>0</v>
      </c>
    </row>
    <row r="61" spans="2:15" x14ac:dyDescent="0.2">
      <c r="B61" s="368"/>
      <c r="C61" s="256"/>
      <c r="D61" s="256"/>
      <c r="E61" s="181"/>
      <c r="F61" s="254"/>
      <c r="G61" s="289"/>
      <c r="H61" s="289"/>
      <c r="I61" s="289"/>
      <c r="J61" s="289"/>
      <c r="K61" s="290">
        <f>SUM(G61:J61)</f>
        <v>0</v>
      </c>
      <c r="L61" s="289"/>
      <c r="M61" s="289"/>
      <c r="N61" s="263">
        <f t="shared" si="6"/>
        <v>0</v>
      </c>
    </row>
    <row r="62" spans="2:15" x14ac:dyDescent="0.2">
      <c r="B62" s="368"/>
      <c r="C62" s="256"/>
      <c r="D62" s="256"/>
      <c r="E62" s="181"/>
      <c r="F62" s="254"/>
      <c r="G62" s="289"/>
      <c r="H62" s="289"/>
      <c r="I62" s="289"/>
      <c r="J62" s="289"/>
      <c r="K62" s="290">
        <f t="shared" ref="K62:K76" si="7">SUM(G62:J62)</f>
        <v>0</v>
      </c>
      <c r="L62" s="289"/>
      <c r="M62" s="289"/>
      <c r="N62" s="263">
        <f t="shared" si="6"/>
        <v>0</v>
      </c>
    </row>
    <row r="63" spans="2:15" x14ac:dyDescent="0.2">
      <c r="B63" s="368"/>
      <c r="C63" s="256"/>
      <c r="D63" s="256"/>
      <c r="E63" s="181"/>
      <c r="F63" s="254"/>
      <c r="G63" s="289"/>
      <c r="H63" s="289"/>
      <c r="I63" s="289"/>
      <c r="J63" s="289"/>
      <c r="K63" s="290">
        <f t="shared" si="7"/>
        <v>0</v>
      </c>
      <c r="L63" s="289"/>
      <c r="M63" s="289"/>
      <c r="N63" s="263">
        <f t="shared" si="6"/>
        <v>0</v>
      </c>
    </row>
    <row r="64" spans="2:15" x14ac:dyDescent="0.2">
      <c r="B64" s="368"/>
      <c r="C64" s="256"/>
      <c r="D64" s="256"/>
      <c r="E64" s="181"/>
      <c r="F64" s="254"/>
      <c r="G64" s="289"/>
      <c r="H64" s="289"/>
      <c r="I64" s="289"/>
      <c r="J64" s="289"/>
      <c r="K64" s="290">
        <f t="shared" si="7"/>
        <v>0</v>
      </c>
      <c r="L64" s="289"/>
      <c r="M64" s="289"/>
      <c r="N64" s="263">
        <f t="shared" si="6"/>
        <v>0</v>
      </c>
    </row>
    <row r="65" spans="2:14" x14ac:dyDescent="0.2">
      <c r="B65" s="368"/>
      <c r="C65" s="256"/>
      <c r="D65" s="256"/>
      <c r="E65" s="181"/>
      <c r="F65" s="254"/>
      <c r="G65" s="289"/>
      <c r="H65" s="289"/>
      <c r="I65" s="289"/>
      <c r="J65" s="289"/>
      <c r="K65" s="290">
        <f t="shared" si="7"/>
        <v>0</v>
      </c>
      <c r="L65" s="289"/>
      <c r="M65" s="289"/>
      <c r="N65" s="263">
        <f t="shared" si="6"/>
        <v>0</v>
      </c>
    </row>
    <row r="66" spans="2:14" x14ac:dyDescent="0.2">
      <c r="B66" s="368"/>
      <c r="C66" s="256"/>
      <c r="D66" s="256"/>
      <c r="E66" s="181"/>
      <c r="F66" s="254"/>
      <c r="G66" s="289"/>
      <c r="H66" s="289"/>
      <c r="I66" s="289"/>
      <c r="J66" s="289"/>
      <c r="K66" s="290">
        <f t="shared" si="7"/>
        <v>0</v>
      </c>
      <c r="L66" s="289"/>
      <c r="M66" s="289"/>
      <c r="N66" s="263">
        <f t="shared" si="6"/>
        <v>0</v>
      </c>
    </row>
    <row r="67" spans="2:14" x14ac:dyDescent="0.2">
      <c r="B67" s="368"/>
      <c r="C67" s="256"/>
      <c r="D67" s="256"/>
      <c r="E67" s="181"/>
      <c r="F67" s="254"/>
      <c r="G67" s="289"/>
      <c r="H67" s="289"/>
      <c r="I67" s="289"/>
      <c r="J67" s="289"/>
      <c r="K67" s="290">
        <f t="shared" si="7"/>
        <v>0</v>
      </c>
      <c r="L67" s="289"/>
      <c r="M67" s="289"/>
      <c r="N67" s="263">
        <f t="shared" si="6"/>
        <v>0</v>
      </c>
    </row>
    <row r="68" spans="2:14" x14ac:dyDescent="0.2">
      <c r="B68" s="368"/>
      <c r="C68" s="256"/>
      <c r="D68" s="256"/>
      <c r="E68" s="181"/>
      <c r="F68" s="254"/>
      <c r="G68" s="289"/>
      <c r="H68" s="289"/>
      <c r="I68" s="289"/>
      <c r="J68" s="289"/>
      <c r="K68" s="290">
        <f t="shared" ref="K68" si="8">SUM(G68:J68)</f>
        <v>0</v>
      </c>
      <c r="L68" s="289"/>
      <c r="M68" s="289"/>
      <c r="N68" s="263">
        <f t="shared" si="6"/>
        <v>0</v>
      </c>
    </row>
    <row r="69" spans="2:14" x14ac:dyDescent="0.2">
      <c r="B69" s="368"/>
      <c r="C69" s="256"/>
      <c r="D69" s="256"/>
      <c r="E69" s="181"/>
      <c r="F69" s="254"/>
      <c r="G69" s="289"/>
      <c r="H69" s="289"/>
      <c r="I69" s="289"/>
      <c r="J69" s="289"/>
      <c r="K69" s="290">
        <f t="shared" si="7"/>
        <v>0</v>
      </c>
      <c r="L69" s="289"/>
      <c r="M69" s="289"/>
      <c r="N69" s="263">
        <f t="shared" si="6"/>
        <v>0</v>
      </c>
    </row>
    <row r="70" spans="2:14" x14ac:dyDescent="0.2">
      <c r="B70" s="368"/>
      <c r="C70" s="256"/>
      <c r="D70" s="256"/>
      <c r="E70" s="181"/>
      <c r="F70" s="254"/>
      <c r="G70" s="289"/>
      <c r="H70" s="289"/>
      <c r="I70" s="289"/>
      <c r="J70" s="289"/>
      <c r="K70" s="290">
        <f t="shared" si="7"/>
        <v>0</v>
      </c>
      <c r="L70" s="289"/>
      <c r="M70" s="289"/>
      <c r="N70" s="263">
        <f t="shared" si="6"/>
        <v>0</v>
      </c>
    </row>
    <row r="71" spans="2:14" x14ac:dyDescent="0.2">
      <c r="B71" s="368"/>
      <c r="C71" s="256"/>
      <c r="D71" s="256"/>
      <c r="E71" s="181"/>
      <c r="F71" s="254"/>
      <c r="G71" s="289"/>
      <c r="H71" s="289"/>
      <c r="I71" s="289"/>
      <c r="J71" s="289"/>
      <c r="K71" s="290">
        <f t="shared" si="7"/>
        <v>0</v>
      </c>
      <c r="L71" s="289"/>
      <c r="M71" s="289"/>
      <c r="N71" s="263">
        <f t="shared" si="6"/>
        <v>0</v>
      </c>
    </row>
    <row r="72" spans="2:14" x14ac:dyDescent="0.2">
      <c r="B72" s="368"/>
      <c r="C72" s="256"/>
      <c r="D72" s="256"/>
      <c r="E72" s="181"/>
      <c r="F72" s="254"/>
      <c r="G72" s="289"/>
      <c r="H72" s="289"/>
      <c r="I72" s="289"/>
      <c r="J72" s="289"/>
      <c r="K72" s="290">
        <f t="shared" si="7"/>
        <v>0</v>
      </c>
      <c r="L72" s="289"/>
      <c r="M72" s="289"/>
      <c r="N72" s="263">
        <f t="shared" si="6"/>
        <v>0</v>
      </c>
    </row>
    <row r="73" spans="2:14" x14ac:dyDescent="0.2">
      <c r="B73" s="368"/>
      <c r="C73" s="256"/>
      <c r="D73" s="256"/>
      <c r="E73" s="181"/>
      <c r="F73" s="254"/>
      <c r="G73" s="289"/>
      <c r="H73" s="289"/>
      <c r="I73" s="289"/>
      <c r="J73" s="289"/>
      <c r="K73" s="290">
        <f t="shared" si="7"/>
        <v>0</v>
      </c>
      <c r="L73" s="289"/>
      <c r="M73" s="289"/>
      <c r="N73" s="263">
        <f t="shared" si="6"/>
        <v>0</v>
      </c>
    </row>
    <row r="74" spans="2:14" x14ac:dyDescent="0.2">
      <c r="B74" s="368"/>
      <c r="C74" s="256"/>
      <c r="D74" s="256"/>
      <c r="E74" s="181"/>
      <c r="F74" s="254"/>
      <c r="G74" s="289"/>
      <c r="H74" s="289"/>
      <c r="I74" s="289"/>
      <c r="J74" s="289"/>
      <c r="K74" s="290">
        <f t="shared" si="7"/>
        <v>0</v>
      </c>
      <c r="L74" s="289"/>
      <c r="M74" s="289"/>
      <c r="N74" s="263">
        <f t="shared" si="6"/>
        <v>0</v>
      </c>
    </row>
    <row r="75" spans="2:14" x14ac:dyDescent="0.2">
      <c r="B75" s="368"/>
      <c r="C75" s="256"/>
      <c r="D75" s="256"/>
      <c r="E75" s="181"/>
      <c r="F75" s="254"/>
      <c r="G75" s="289"/>
      <c r="H75" s="289"/>
      <c r="I75" s="289"/>
      <c r="J75" s="289"/>
      <c r="K75" s="290">
        <f t="shared" si="7"/>
        <v>0</v>
      </c>
      <c r="L75" s="289"/>
      <c r="M75" s="289"/>
      <c r="N75" s="263">
        <f t="shared" si="6"/>
        <v>0</v>
      </c>
    </row>
    <row r="76" spans="2:14" x14ac:dyDescent="0.2">
      <c r="B76" s="368"/>
      <c r="C76" s="256"/>
      <c r="D76" s="256"/>
      <c r="E76" s="181"/>
      <c r="F76" s="254"/>
      <c r="G76" s="289"/>
      <c r="H76" s="289"/>
      <c r="I76" s="289"/>
      <c r="J76" s="289"/>
      <c r="K76" s="290">
        <f t="shared" si="7"/>
        <v>0</v>
      </c>
      <c r="L76" s="289"/>
      <c r="M76" s="289"/>
      <c r="N76" s="263">
        <f t="shared" si="6"/>
        <v>0</v>
      </c>
    </row>
    <row r="77" spans="2:14" x14ac:dyDescent="0.2">
      <c r="B77" s="368"/>
      <c r="C77" s="256"/>
      <c r="D77" s="256"/>
      <c r="E77" s="181"/>
      <c r="F77" s="254"/>
      <c r="G77" s="289"/>
      <c r="H77" s="289"/>
      <c r="I77" s="289"/>
      <c r="J77" s="289"/>
      <c r="K77" s="290">
        <f>SUM(G77:J77)</f>
        <v>0</v>
      </c>
      <c r="L77" s="289"/>
      <c r="M77" s="289"/>
      <c r="N77" s="263">
        <f t="shared" si="6"/>
        <v>0</v>
      </c>
    </row>
    <row r="78" spans="2:14" x14ac:dyDescent="0.2">
      <c r="B78" s="35"/>
      <c r="C78" s="34"/>
      <c r="D78" s="34" t="s">
        <v>26</v>
      </c>
      <c r="E78" s="40"/>
      <c r="F78" s="40"/>
      <c r="G78" s="265">
        <f t="shared" ref="G78:L78" si="9">SUM(G60:G77)</f>
        <v>0</v>
      </c>
      <c r="H78" s="265">
        <f t="shared" si="9"/>
        <v>0</v>
      </c>
      <c r="I78" s="265">
        <f t="shared" si="9"/>
        <v>0</v>
      </c>
      <c r="J78" s="265">
        <f t="shared" si="9"/>
        <v>0</v>
      </c>
      <c r="K78" s="265">
        <f t="shared" si="9"/>
        <v>0</v>
      </c>
      <c r="L78" s="265">
        <f t="shared" si="9"/>
        <v>0</v>
      </c>
      <c r="M78" s="265">
        <f>SUM(M60:M77)</f>
        <v>0</v>
      </c>
      <c r="N78" s="265">
        <f>SUM(N60:N77)</f>
        <v>0</v>
      </c>
    </row>
    <row r="89" ht="29.25" customHeight="1" x14ac:dyDescent="0.2"/>
  </sheetData>
  <mergeCells count="1">
    <mergeCell ref="I5:K5"/>
  </mergeCells>
  <phoneticPr fontId="38" type="noConversion"/>
  <dataValidations disablePrompts="1" count="3">
    <dataValidation type="list" showInputMessage="1" showErrorMessage="1" sqref="D9:D10 D12:D52" xr:uid="{00000000-0002-0000-0D00-000000000000}">
      <formula1>rpipelines</formula1>
    </dataValidation>
    <dataValidation type="list" allowBlank="1" showInputMessage="1" showErrorMessage="1" sqref="D60:D77" xr:uid="{00000000-0002-0000-0D00-000001000000}">
      <formula1>rsharedassets</formula1>
    </dataValidation>
    <dataValidation type="list" allowBlank="1" showInputMessage="1" showErrorMessage="1" sqref="D11" xr:uid="{00000000-0002-0000-0D00-000002000000}">
      <formula1>rpipelines</formula1>
    </dataValidation>
  </dataValidations>
  <pageMargins left="0.75" right="0.75" top="1" bottom="1" header="0.5" footer="0.5"/>
  <pageSetup paperSize="9" scale="27" orientation="landscape" r:id="rId1"/>
  <headerFooter alignWithMargins="0"/>
  <ignoredErrors>
    <ignoredError sqref="K60:K67 L18 L9:L16" formulaRange="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009999"/>
  </sheetPr>
  <dimension ref="B1:I37"/>
  <sheetViews>
    <sheetView workbookViewId="0"/>
  </sheetViews>
  <sheetFormatPr defaultColWidth="9.140625" defaultRowHeight="12.75" x14ac:dyDescent="0.2"/>
  <cols>
    <col min="1" max="1" width="12.140625" style="28" customWidth="1"/>
    <col min="2" max="2" width="21" style="28" customWidth="1"/>
    <col min="3" max="3" width="42.140625" style="28" customWidth="1"/>
    <col min="4" max="4" width="28.85546875" style="28" customWidth="1"/>
    <col min="5" max="5" width="22.5703125" style="28" customWidth="1"/>
    <col min="6" max="6" width="20.5703125" style="28" customWidth="1"/>
    <col min="7" max="7" width="22.5703125" style="28" customWidth="1"/>
    <col min="8" max="8" width="9.42578125" style="28" customWidth="1"/>
    <col min="9" max="9" width="25.140625" style="28" customWidth="1"/>
    <col min="10" max="16384" width="9.140625" style="28"/>
  </cols>
  <sheetData>
    <row r="1" spans="2:9" ht="20.25" x14ac:dyDescent="0.3">
      <c r="B1" s="29" t="s">
        <v>120</v>
      </c>
      <c r="C1" s="29"/>
      <c r="D1" s="15"/>
      <c r="E1" s="15"/>
      <c r="F1" s="15"/>
      <c r="G1" s="15"/>
    </row>
    <row r="2" spans="2:9" ht="20.25" x14ac:dyDescent="0.3">
      <c r="B2" s="45" t="str">
        <f>Tradingname</f>
        <v>EII GAS TRANSMISSION SERVICES WA (OPERATIONS) PTY LIMITED</v>
      </c>
      <c r="C2" s="46"/>
      <c r="D2" s="29"/>
      <c r="E2" s="466" t="s">
        <v>485</v>
      </c>
      <c r="F2" s="466"/>
      <c r="G2" s="466"/>
    </row>
    <row r="3" spans="2:9" ht="17.25" customHeight="1" x14ac:dyDescent="0.25">
      <c r="B3" s="47" t="s">
        <v>240</v>
      </c>
      <c r="C3" s="48" t="str">
        <f>TEXT(Yearstart,"dd/mm/yyyy")&amp;" to "&amp;TEXT(Yearending,"dd/mm/yyyy")</f>
        <v>01/01/2024 to 31/12/2024</v>
      </c>
      <c r="E3" s="466"/>
      <c r="F3" s="466"/>
      <c r="G3" s="466"/>
    </row>
    <row r="4" spans="2:9" x14ac:dyDescent="0.2">
      <c r="E4" s="466"/>
      <c r="F4" s="466"/>
      <c r="G4" s="466"/>
    </row>
    <row r="5" spans="2:9" ht="15.75" x14ac:dyDescent="0.25">
      <c r="B5" s="32" t="s">
        <v>215</v>
      </c>
      <c r="C5" s="30"/>
      <c r="D5" s="30"/>
      <c r="E5" s="30"/>
      <c r="F5" s="31"/>
      <c r="G5" s="30"/>
    </row>
    <row r="6" spans="2:9" ht="15.75" x14ac:dyDescent="0.25">
      <c r="B6" s="32"/>
      <c r="C6" s="30"/>
      <c r="D6" s="30"/>
      <c r="E6" s="30"/>
      <c r="F6" s="31"/>
      <c r="G6" s="30"/>
    </row>
    <row r="7" spans="2:9" ht="40.5" customHeight="1" x14ac:dyDescent="0.2">
      <c r="B7" s="101" t="s">
        <v>223</v>
      </c>
      <c r="C7" s="101" t="s">
        <v>170</v>
      </c>
      <c r="D7" s="101" t="s">
        <v>171</v>
      </c>
      <c r="E7" s="110" t="s">
        <v>172</v>
      </c>
      <c r="F7" s="110" t="s">
        <v>69</v>
      </c>
      <c r="G7" s="110" t="s">
        <v>136</v>
      </c>
    </row>
    <row r="8" spans="2:9" x14ac:dyDescent="0.2">
      <c r="B8" s="103"/>
      <c r="C8" s="103"/>
      <c r="D8" s="107"/>
      <c r="E8" s="116" t="s">
        <v>183</v>
      </c>
      <c r="F8" s="116"/>
      <c r="G8" s="116" t="s">
        <v>183</v>
      </c>
    </row>
    <row r="9" spans="2:9" x14ac:dyDescent="0.2">
      <c r="B9" s="368" t="s">
        <v>577</v>
      </c>
      <c r="C9" s="369" t="s">
        <v>627</v>
      </c>
      <c r="D9" s="369" t="s">
        <v>627</v>
      </c>
      <c r="E9" s="276">
        <f>'3. Statement of pipeline assets'!D98</f>
        <v>2932446.5219999994</v>
      </c>
      <c r="F9" s="105">
        <v>1</v>
      </c>
      <c r="G9" s="292">
        <f>E9*F9</f>
        <v>2932446.5219999994</v>
      </c>
      <c r="I9" s="392"/>
    </row>
    <row r="10" spans="2:9" x14ac:dyDescent="0.2">
      <c r="B10" s="368"/>
      <c r="C10" s="369"/>
      <c r="D10" s="369"/>
      <c r="E10" s="276"/>
      <c r="F10" s="105"/>
      <c r="G10" s="292">
        <f t="shared" ref="G10:G35" si="0">E10*F10</f>
        <v>0</v>
      </c>
    </row>
    <row r="11" spans="2:9" x14ac:dyDescent="0.2">
      <c r="B11" s="136"/>
      <c r="C11" s="136"/>
      <c r="D11" s="136"/>
      <c r="E11" s="276"/>
      <c r="F11" s="105"/>
      <c r="G11" s="292">
        <f t="shared" si="0"/>
        <v>0</v>
      </c>
    </row>
    <row r="12" spans="2:9" x14ac:dyDescent="0.2">
      <c r="B12" s="136"/>
      <c r="C12" s="136"/>
      <c r="D12" s="136"/>
      <c r="E12" s="276"/>
      <c r="F12" s="105"/>
      <c r="G12" s="292">
        <f t="shared" si="0"/>
        <v>0</v>
      </c>
    </row>
    <row r="13" spans="2:9" x14ac:dyDescent="0.2">
      <c r="B13" s="136"/>
      <c r="C13" s="136"/>
      <c r="D13" s="136"/>
      <c r="E13" s="276"/>
      <c r="F13" s="105"/>
      <c r="G13" s="292">
        <f t="shared" si="0"/>
        <v>0</v>
      </c>
    </row>
    <row r="14" spans="2:9" x14ac:dyDescent="0.2">
      <c r="B14" s="136"/>
      <c r="C14" s="136"/>
      <c r="D14" s="136"/>
      <c r="E14" s="276"/>
      <c r="F14" s="105"/>
      <c r="G14" s="292">
        <f t="shared" si="0"/>
        <v>0</v>
      </c>
    </row>
    <row r="15" spans="2:9" x14ac:dyDescent="0.2">
      <c r="B15" s="136"/>
      <c r="C15" s="136"/>
      <c r="D15" s="136"/>
      <c r="E15" s="276"/>
      <c r="F15" s="105"/>
      <c r="G15" s="292">
        <f t="shared" si="0"/>
        <v>0</v>
      </c>
    </row>
    <row r="16" spans="2:9" x14ac:dyDescent="0.2">
      <c r="B16" s="136"/>
      <c r="C16" s="136"/>
      <c r="D16" s="136"/>
      <c r="E16" s="276"/>
      <c r="F16" s="105"/>
      <c r="G16" s="292">
        <f t="shared" si="0"/>
        <v>0</v>
      </c>
    </row>
    <row r="17" spans="2:7" x14ac:dyDescent="0.2">
      <c r="B17" s="136"/>
      <c r="C17" s="136"/>
      <c r="D17" s="136"/>
      <c r="E17" s="276"/>
      <c r="F17" s="105"/>
      <c r="G17" s="292">
        <f t="shared" si="0"/>
        <v>0</v>
      </c>
    </row>
    <row r="18" spans="2:7" x14ac:dyDescent="0.2">
      <c r="B18" s="136"/>
      <c r="C18" s="136"/>
      <c r="D18" s="136"/>
      <c r="E18" s="276"/>
      <c r="F18" s="105"/>
      <c r="G18" s="292">
        <f t="shared" si="0"/>
        <v>0</v>
      </c>
    </row>
    <row r="19" spans="2:7" x14ac:dyDescent="0.2">
      <c r="B19" s="136"/>
      <c r="C19" s="136"/>
      <c r="D19" s="136"/>
      <c r="E19" s="276"/>
      <c r="F19" s="105"/>
      <c r="G19" s="292">
        <f t="shared" si="0"/>
        <v>0</v>
      </c>
    </row>
    <row r="20" spans="2:7" x14ac:dyDescent="0.2">
      <c r="B20" s="136"/>
      <c r="C20" s="136"/>
      <c r="D20" s="136"/>
      <c r="E20" s="276"/>
      <c r="F20" s="105"/>
      <c r="G20" s="292">
        <f t="shared" si="0"/>
        <v>0</v>
      </c>
    </row>
    <row r="21" spans="2:7" x14ac:dyDescent="0.2">
      <c r="B21" s="136"/>
      <c r="C21" s="136"/>
      <c r="D21" s="136"/>
      <c r="E21" s="276"/>
      <c r="F21" s="105"/>
      <c r="G21" s="292">
        <f t="shared" si="0"/>
        <v>0</v>
      </c>
    </row>
    <row r="22" spans="2:7" x14ac:dyDescent="0.2">
      <c r="B22" s="136"/>
      <c r="C22" s="136"/>
      <c r="D22" s="136"/>
      <c r="E22" s="276"/>
      <c r="F22" s="105"/>
      <c r="G22" s="292">
        <f t="shared" si="0"/>
        <v>0</v>
      </c>
    </row>
    <row r="23" spans="2:7" x14ac:dyDescent="0.2">
      <c r="B23" s="136"/>
      <c r="C23" s="136"/>
      <c r="D23" s="136"/>
      <c r="E23" s="276"/>
      <c r="F23" s="105"/>
      <c r="G23" s="292">
        <f t="shared" si="0"/>
        <v>0</v>
      </c>
    </row>
    <row r="24" spans="2:7" x14ac:dyDescent="0.2">
      <c r="B24" s="136"/>
      <c r="C24" s="136"/>
      <c r="D24" s="136"/>
      <c r="E24" s="276"/>
      <c r="F24" s="105"/>
      <c r="G24" s="292">
        <f t="shared" si="0"/>
        <v>0</v>
      </c>
    </row>
    <row r="25" spans="2:7" x14ac:dyDescent="0.2">
      <c r="B25" s="136"/>
      <c r="C25" s="136"/>
      <c r="D25" s="136"/>
      <c r="E25" s="276"/>
      <c r="F25" s="105"/>
      <c r="G25" s="292">
        <f t="shared" si="0"/>
        <v>0</v>
      </c>
    </row>
    <row r="26" spans="2:7" x14ac:dyDescent="0.2">
      <c r="B26" s="136"/>
      <c r="C26" s="136"/>
      <c r="D26" s="136"/>
      <c r="E26" s="276"/>
      <c r="F26" s="105"/>
      <c r="G26" s="292">
        <f t="shared" si="0"/>
        <v>0</v>
      </c>
    </row>
    <row r="27" spans="2:7" x14ac:dyDescent="0.2">
      <c r="B27" s="136"/>
      <c r="C27" s="136"/>
      <c r="D27" s="136"/>
      <c r="E27" s="276"/>
      <c r="F27" s="105"/>
      <c r="G27" s="292">
        <f t="shared" si="0"/>
        <v>0</v>
      </c>
    </row>
    <row r="28" spans="2:7" x14ac:dyDescent="0.2">
      <c r="B28" s="136"/>
      <c r="C28" s="136"/>
      <c r="D28" s="136"/>
      <c r="E28" s="276"/>
      <c r="F28" s="105"/>
      <c r="G28" s="292">
        <f t="shared" si="0"/>
        <v>0</v>
      </c>
    </row>
    <row r="29" spans="2:7" x14ac:dyDescent="0.2">
      <c r="B29" s="136"/>
      <c r="C29" s="136"/>
      <c r="D29" s="136"/>
      <c r="E29" s="276"/>
      <c r="F29" s="105"/>
      <c r="G29" s="292">
        <f t="shared" si="0"/>
        <v>0</v>
      </c>
    </row>
    <row r="30" spans="2:7" x14ac:dyDescent="0.2">
      <c r="B30" s="136"/>
      <c r="C30" s="136"/>
      <c r="D30" s="136"/>
      <c r="E30" s="276"/>
      <c r="F30" s="105"/>
      <c r="G30" s="292">
        <f t="shared" si="0"/>
        <v>0</v>
      </c>
    </row>
    <row r="31" spans="2:7" x14ac:dyDescent="0.2">
      <c r="B31" s="136"/>
      <c r="C31" s="136"/>
      <c r="D31" s="136"/>
      <c r="E31" s="276"/>
      <c r="F31" s="105"/>
      <c r="G31" s="292">
        <f t="shared" si="0"/>
        <v>0</v>
      </c>
    </row>
    <row r="32" spans="2:7" x14ac:dyDescent="0.2">
      <c r="B32" s="136"/>
      <c r="C32" s="136"/>
      <c r="D32" s="136"/>
      <c r="E32" s="276"/>
      <c r="F32" s="105"/>
      <c r="G32" s="292">
        <f t="shared" si="0"/>
        <v>0</v>
      </c>
    </row>
    <row r="33" spans="2:7" x14ac:dyDescent="0.2">
      <c r="B33" s="136"/>
      <c r="C33" s="136"/>
      <c r="D33" s="136"/>
      <c r="E33" s="276"/>
      <c r="F33" s="105"/>
      <c r="G33" s="292">
        <f t="shared" si="0"/>
        <v>0</v>
      </c>
    </row>
    <row r="34" spans="2:7" x14ac:dyDescent="0.2">
      <c r="B34" s="136"/>
      <c r="C34" s="136"/>
      <c r="D34" s="136"/>
      <c r="E34" s="276"/>
      <c r="F34" s="105"/>
      <c r="G34" s="292">
        <f t="shared" si="0"/>
        <v>0</v>
      </c>
    </row>
    <row r="35" spans="2:7" x14ac:dyDescent="0.2">
      <c r="B35" s="136"/>
      <c r="C35" s="136"/>
      <c r="D35" s="136"/>
      <c r="E35" s="276"/>
      <c r="F35" s="105"/>
      <c r="G35" s="292">
        <f t="shared" si="0"/>
        <v>0</v>
      </c>
    </row>
    <row r="36" spans="2:7" x14ac:dyDescent="0.2">
      <c r="B36" s="36"/>
      <c r="C36" s="471" t="s">
        <v>25</v>
      </c>
      <c r="D36" s="472"/>
      <c r="E36" s="263">
        <f>SUM(E9:E35)</f>
        <v>2932446.5219999994</v>
      </c>
      <c r="F36" s="33"/>
      <c r="G36" s="292">
        <f>SUM(G9:G35)</f>
        <v>2932446.5219999994</v>
      </c>
    </row>
    <row r="37" spans="2:7" x14ac:dyDescent="0.2">
      <c r="E37" s="257"/>
    </row>
  </sheetData>
  <mergeCells count="2">
    <mergeCell ref="C36:D36"/>
    <mergeCell ref="E2:G4"/>
  </mergeCells>
  <dataValidations count="1">
    <dataValidation type="list" allowBlank="1" showInputMessage="1" showErrorMessage="1" sqref="D9:D35" xr:uid="{00000000-0002-0000-0E00-000000000000}">
      <formula1>rsharedassets</formula1>
    </dataValidation>
  </dataValidations>
  <pageMargins left="0.75" right="0.75" top="1" bottom="1" header="0.5" footer="0.5"/>
  <pageSetup paperSize="9" scale="30"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FFE9D9"/>
  </sheetPr>
  <dimension ref="A1"/>
  <sheetViews>
    <sheetView workbookViewId="0"/>
  </sheetViews>
  <sheetFormatPr defaultColWidth="9" defaultRowHeight="12.75" x14ac:dyDescent="0.2"/>
  <cols>
    <col min="1" max="16384" width="9" style="343"/>
  </cols>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rgb="FF009999"/>
  </sheetPr>
  <dimension ref="B1:AB39"/>
  <sheetViews>
    <sheetView workbookViewId="0"/>
  </sheetViews>
  <sheetFormatPr defaultColWidth="9" defaultRowHeight="12.75" outlineLevelCol="1" x14ac:dyDescent="0.2"/>
  <cols>
    <col min="1" max="1" width="11.42578125" style="343" customWidth="1"/>
    <col min="2" max="2" width="22.140625" style="343" customWidth="1"/>
    <col min="3" max="3" width="25.42578125" style="343" customWidth="1"/>
    <col min="4" max="4" width="50.5703125" style="343" customWidth="1"/>
    <col min="5" max="5" width="23.85546875" style="343" customWidth="1"/>
    <col min="6" max="6" width="12" style="343" customWidth="1"/>
    <col min="7" max="13" width="13.42578125" style="343" customWidth="1"/>
    <col min="14" max="19" width="12.28515625" style="343" customWidth="1"/>
    <col min="20" max="21" width="13" style="343" customWidth="1"/>
    <col min="22" max="23" width="12.28515625" style="343" customWidth="1"/>
    <col min="24" max="24" width="14.140625" style="343" bestFit="1" customWidth="1"/>
    <col min="25" max="26" width="12" style="343" customWidth="1"/>
    <col min="27" max="27" width="13.5703125" style="343" customWidth="1" outlineLevel="1"/>
    <col min="28" max="28" width="18.85546875" style="343" customWidth="1"/>
    <col min="29" max="16384" width="9" style="343"/>
  </cols>
  <sheetData>
    <row r="1" spans="2:28" ht="20.25" x14ac:dyDescent="0.3">
      <c r="B1" s="342" t="s">
        <v>164</v>
      </c>
    </row>
    <row r="2" spans="2:28" ht="15" x14ac:dyDescent="0.25">
      <c r="B2" s="45" t="str">
        <f>Tradingname</f>
        <v>EII GAS TRANSMISSION SERVICES WA (OPERATIONS) PTY LIMITED</v>
      </c>
      <c r="C2" s="46"/>
    </row>
    <row r="3" spans="2:28" ht="19.5" customHeight="1" x14ac:dyDescent="0.45">
      <c r="B3" s="47" t="s">
        <v>240</v>
      </c>
      <c r="C3" s="48" t="str">
        <f>TEXT(Yearstart,"dd/mm/yyyy")&amp;" to "&amp;TEXT(Yearending,"dd/mm/yyyy")</f>
        <v>01/01/2024 to 31/12/2024</v>
      </c>
      <c r="K3" s="346"/>
    </row>
    <row r="4" spans="2:28" ht="20.25" x14ac:dyDescent="0.3">
      <c r="B4" s="342"/>
    </row>
    <row r="5" spans="2:28" ht="15.75" x14ac:dyDescent="0.25">
      <c r="B5" s="345" t="s">
        <v>199</v>
      </c>
      <c r="D5" s="39"/>
      <c r="E5" s="39"/>
    </row>
    <row r="7" spans="2:28" ht="25.5" x14ac:dyDescent="0.2">
      <c r="B7" s="113" t="s">
        <v>223</v>
      </c>
      <c r="C7" s="114" t="s">
        <v>84</v>
      </c>
      <c r="D7" s="114"/>
      <c r="E7" s="117" t="s">
        <v>25</v>
      </c>
      <c r="F7" s="473" t="s">
        <v>83</v>
      </c>
      <c r="G7" s="474"/>
      <c r="H7" s="474"/>
      <c r="I7" s="474"/>
      <c r="J7" s="474"/>
      <c r="K7" s="474"/>
      <c r="L7" s="474"/>
      <c r="M7" s="474"/>
      <c r="N7" s="474"/>
      <c r="O7" s="474"/>
      <c r="P7" s="474"/>
      <c r="Q7" s="474"/>
      <c r="R7" s="474"/>
      <c r="S7" s="474"/>
      <c r="T7" s="474"/>
      <c r="U7" s="474"/>
      <c r="V7" s="474"/>
      <c r="W7" s="474"/>
      <c r="X7" s="474"/>
      <c r="Y7" s="474"/>
      <c r="Z7" s="474"/>
      <c r="AA7" s="474"/>
      <c r="AB7" s="118" t="s">
        <v>206</v>
      </c>
    </row>
    <row r="8" spans="2:28" s="344" customFormat="1" x14ac:dyDescent="0.2">
      <c r="B8" s="119"/>
      <c r="C8" s="258"/>
      <c r="D8" s="258"/>
      <c r="E8" s="258"/>
      <c r="F8" s="320" t="str">
        <f>RIGHT(TEXT(C38,"dd/mm/yyyy"),4)</f>
        <v>2003</v>
      </c>
      <c r="G8" s="321">
        <f>F8+1</f>
        <v>2004</v>
      </c>
      <c r="H8" s="321">
        <f t="shared" ref="H8:AA8" si="0">G8+1</f>
        <v>2005</v>
      </c>
      <c r="I8" s="321">
        <f t="shared" si="0"/>
        <v>2006</v>
      </c>
      <c r="J8" s="321">
        <f t="shared" si="0"/>
        <v>2007</v>
      </c>
      <c r="K8" s="321">
        <f t="shared" si="0"/>
        <v>2008</v>
      </c>
      <c r="L8" s="321">
        <f t="shared" si="0"/>
        <v>2009</v>
      </c>
      <c r="M8" s="321">
        <f t="shared" si="0"/>
        <v>2010</v>
      </c>
      <c r="N8" s="321">
        <f t="shared" si="0"/>
        <v>2011</v>
      </c>
      <c r="O8" s="321">
        <f t="shared" si="0"/>
        <v>2012</v>
      </c>
      <c r="P8" s="321">
        <f t="shared" si="0"/>
        <v>2013</v>
      </c>
      <c r="Q8" s="321">
        <f t="shared" si="0"/>
        <v>2014</v>
      </c>
      <c r="R8" s="321">
        <f t="shared" si="0"/>
        <v>2015</v>
      </c>
      <c r="S8" s="321">
        <f t="shared" si="0"/>
        <v>2016</v>
      </c>
      <c r="T8" s="321">
        <f t="shared" si="0"/>
        <v>2017</v>
      </c>
      <c r="U8" s="321">
        <f t="shared" si="0"/>
        <v>2018</v>
      </c>
      <c r="V8" s="321">
        <f t="shared" si="0"/>
        <v>2019</v>
      </c>
      <c r="W8" s="321">
        <f t="shared" si="0"/>
        <v>2020</v>
      </c>
      <c r="X8" s="321">
        <f t="shared" si="0"/>
        <v>2021</v>
      </c>
      <c r="Y8" s="321">
        <f t="shared" si="0"/>
        <v>2022</v>
      </c>
      <c r="Z8" s="321">
        <f t="shared" si="0"/>
        <v>2023</v>
      </c>
      <c r="AA8" s="321">
        <f t="shared" si="0"/>
        <v>2024</v>
      </c>
    </row>
    <row r="9" spans="2:28" x14ac:dyDescent="0.2">
      <c r="B9" s="370">
        <v>3</v>
      </c>
      <c r="C9" s="146" t="s">
        <v>66</v>
      </c>
      <c r="D9" s="147"/>
      <c r="E9" s="263"/>
      <c r="F9" s="264"/>
      <c r="G9" s="264"/>
      <c r="H9" s="264"/>
      <c r="I9" s="264"/>
      <c r="J9" s="264"/>
      <c r="K9" s="264"/>
      <c r="L9" s="264"/>
      <c r="M9" s="264"/>
      <c r="N9" s="264"/>
      <c r="O9" s="264"/>
      <c r="P9" s="264"/>
      <c r="Q9" s="264"/>
      <c r="R9" s="264"/>
      <c r="S9" s="264"/>
      <c r="T9" s="264"/>
      <c r="U9" s="264"/>
      <c r="V9" s="264"/>
      <c r="W9" s="264"/>
      <c r="X9" s="264"/>
      <c r="Y9" s="264"/>
      <c r="Z9" s="264"/>
      <c r="AA9" s="264"/>
    </row>
    <row r="10" spans="2:28" x14ac:dyDescent="0.2">
      <c r="B10" s="305"/>
      <c r="C10" s="120"/>
      <c r="D10" s="142" t="s">
        <v>73</v>
      </c>
      <c r="E10" s="263">
        <f t="shared" ref="E10:E16" si="1">SUM(F10:AA10)</f>
        <v>120585927.61337452</v>
      </c>
      <c r="F10" s="264">
        <v>0</v>
      </c>
      <c r="G10" s="264">
        <v>120585927.61337452</v>
      </c>
      <c r="H10" s="264">
        <v>0</v>
      </c>
      <c r="I10" s="264">
        <v>0</v>
      </c>
      <c r="J10" s="264">
        <v>0</v>
      </c>
      <c r="K10" s="264">
        <v>0</v>
      </c>
      <c r="L10" s="264">
        <v>0</v>
      </c>
      <c r="M10" s="264">
        <v>0</v>
      </c>
      <c r="N10" s="264">
        <v>0</v>
      </c>
      <c r="O10" s="264">
        <v>0</v>
      </c>
      <c r="P10" s="264">
        <v>0</v>
      </c>
      <c r="Q10" s="264">
        <v>0</v>
      </c>
      <c r="R10" s="264">
        <v>0</v>
      </c>
      <c r="S10" s="264">
        <v>0</v>
      </c>
      <c r="T10" s="264">
        <v>0</v>
      </c>
      <c r="U10" s="264">
        <v>0</v>
      </c>
      <c r="V10" s="264">
        <v>0</v>
      </c>
      <c r="W10" s="264">
        <v>0</v>
      </c>
      <c r="X10" s="264">
        <v>0</v>
      </c>
      <c r="Y10" s="264">
        <v>0</v>
      </c>
      <c r="Z10" s="264">
        <v>0</v>
      </c>
      <c r="AA10" s="264">
        <v>0</v>
      </c>
    </row>
    <row r="11" spans="2:28" x14ac:dyDescent="0.2">
      <c r="B11" s="305"/>
      <c r="C11" s="120"/>
      <c r="D11" s="142" t="s">
        <v>167</v>
      </c>
      <c r="E11" s="263">
        <f t="shared" si="1"/>
        <v>0</v>
      </c>
      <c r="F11" s="264">
        <v>0</v>
      </c>
      <c r="G11" s="264">
        <v>0</v>
      </c>
      <c r="H11" s="264">
        <v>0</v>
      </c>
      <c r="I11" s="264">
        <v>0</v>
      </c>
      <c r="J11" s="264">
        <v>0</v>
      </c>
      <c r="K11" s="264">
        <v>0</v>
      </c>
      <c r="L11" s="264">
        <v>0</v>
      </c>
      <c r="M11" s="264">
        <v>0</v>
      </c>
      <c r="N11" s="264">
        <v>0</v>
      </c>
      <c r="O11" s="264">
        <v>0</v>
      </c>
      <c r="P11" s="264">
        <v>0</v>
      </c>
      <c r="Q11" s="264">
        <v>0</v>
      </c>
      <c r="R11" s="264">
        <v>0</v>
      </c>
      <c r="S11" s="264">
        <v>0</v>
      </c>
      <c r="T11" s="264">
        <v>0</v>
      </c>
      <c r="U11" s="264">
        <v>0</v>
      </c>
      <c r="V11" s="264">
        <v>0</v>
      </c>
      <c r="W11" s="264">
        <v>0</v>
      </c>
      <c r="X11" s="264">
        <v>0</v>
      </c>
      <c r="Y11" s="264">
        <v>0</v>
      </c>
      <c r="Z11" s="264">
        <v>0</v>
      </c>
      <c r="AA11" s="264">
        <v>0</v>
      </c>
    </row>
    <row r="12" spans="2:28" x14ac:dyDescent="0.2">
      <c r="B12" s="305"/>
      <c r="C12" s="120"/>
      <c r="D12" s="142" t="s">
        <v>74</v>
      </c>
      <c r="E12" s="263">
        <f t="shared" si="1"/>
        <v>9378747.0004581362</v>
      </c>
      <c r="F12" s="264">
        <v>0</v>
      </c>
      <c r="G12" s="264">
        <v>0</v>
      </c>
      <c r="H12" s="264">
        <v>70944.459677975581</v>
      </c>
      <c r="I12" s="264">
        <v>0</v>
      </c>
      <c r="J12" s="264">
        <v>0</v>
      </c>
      <c r="K12" s="264">
        <v>30834.370643720977</v>
      </c>
      <c r="L12" s="264">
        <v>50171.149802005028</v>
      </c>
      <c r="M12" s="264">
        <v>152718.7218415291</v>
      </c>
      <c r="N12" s="264">
        <v>399496.58656995796</v>
      </c>
      <c r="O12" s="264">
        <v>572897.22437754495</v>
      </c>
      <c r="P12" s="264">
        <v>727196.69840428559</v>
      </c>
      <c r="Q12" s="264">
        <v>408704.64678310347</v>
      </c>
      <c r="R12" s="264">
        <v>89202.766215240714</v>
      </c>
      <c r="S12" s="264">
        <v>730501.58582214313</v>
      </c>
      <c r="T12" s="264">
        <v>615963.70633014687</v>
      </c>
      <c r="U12" s="264">
        <v>0</v>
      </c>
      <c r="V12" s="264">
        <v>5487282.3972514048</v>
      </c>
      <c r="W12" s="264">
        <v>0</v>
      </c>
      <c r="X12" s="264">
        <v>42832.686739077559</v>
      </c>
      <c r="Y12" s="264">
        <v>0</v>
      </c>
      <c r="Z12" s="264">
        <v>0</v>
      </c>
      <c r="AA12" s="264">
        <v>0</v>
      </c>
    </row>
    <row r="13" spans="2:28" x14ac:dyDescent="0.2">
      <c r="B13" s="305"/>
      <c r="C13" s="120"/>
      <c r="D13" s="142" t="s">
        <v>124</v>
      </c>
      <c r="E13" s="263">
        <f t="shared" si="1"/>
        <v>0</v>
      </c>
      <c r="F13" s="264">
        <v>0</v>
      </c>
      <c r="G13" s="264">
        <v>0</v>
      </c>
      <c r="H13" s="264">
        <v>0</v>
      </c>
      <c r="I13" s="264">
        <v>0</v>
      </c>
      <c r="J13" s="264">
        <v>0</v>
      </c>
      <c r="K13" s="264">
        <v>0</v>
      </c>
      <c r="L13" s="264">
        <v>0</v>
      </c>
      <c r="M13" s="264">
        <v>0</v>
      </c>
      <c r="N13" s="264">
        <v>0</v>
      </c>
      <c r="O13" s="264">
        <v>0</v>
      </c>
      <c r="P13" s="264">
        <v>0</v>
      </c>
      <c r="Q13" s="264">
        <v>0</v>
      </c>
      <c r="R13" s="264">
        <v>0</v>
      </c>
      <c r="S13" s="264">
        <v>0</v>
      </c>
      <c r="T13" s="264">
        <v>0</v>
      </c>
      <c r="U13" s="264">
        <v>0</v>
      </c>
      <c r="V13" s="264">
        <v>0</v>
      </c>
      <c r="W13" s="264">
        <v>0</v>
      </c>
      <c r="X13" s="264">
        <v>0</v>
      </c>
      <c r="Y13" s="264">
        <v>0</v>
      </c>
      <c r="Z13" s="264">
        <v>0</v>
      </c>
      <c r="AA13" s="264">
        <v>0</v>
      </c>
    </row>
    <row r="14" spans="2:28" x14ac:dyDescent="0.2">
      <c r="B14" s="305"/>
      <c r="C14" s="120"/>
      <c r="D14" s="142" t="s">
        <v>79</v>
      </c>
      <c r="E14" s="263">
        <f t="shared" si="1"/>
        <v>-70870.54169835108</v>
      </c>
      <c r="F14" s="264">
        <v>0</v>
      </c>
      <c r="G14" s="264">
        <v>0</v>
      </c>
      <c r="H14" s="264">
        <v>0</v>
      </c>
      <c r="I14" s="264">
        <v>0</v>
      </c>
      <c r="J14" s="264">
        <v>0</v>
      </c>
      <c r="K14" s="264">
        <v>0</v>
      </c>
      <c r="L14" s="264">
        <v>0</v>
      </c>
      <c r="M14" s="264">
        <v>0</v>
      </c>
      <c r="N14" s="264">
        <v>-70870.54169835108</v>
      </c>
      <c r="O14" s="264">
        <v>0</v>
      </c>
      <c r="P14" s="264">
        <v>0</v>
      </c>
      <c r="Q14" s="264">
        <v>0</v>
      </c>
      <c r="R14" s="264">
        <v>0</v>
      </c>
      <c r="S14" s="264">
        <v>0</v>
      </c>
      <c r="T14" s="264">
        <v>0</v>
      </c>
      <c r="U14" s="264">
        <v>0</v>
      </c>
      <c r="V14" s="264">
        <v>0</v>
      </c>
      <c r="W14" s="264">
        <v>0</v>
      </c>
      <c r="X14" s="264">
        <v>0</v>
      </c>
      <c r="Y14" s="264">
        <v>0</v>
      </c>
      <c r="Z14" s="264">
        <v>0</v>
      </c>
      <c r="AA14" s="264">
        <v>0</v>
      </c>
    </row>
    <row r="15" spans="2:28" x14ac:dyDescent="0.2">
      <c r="B15" s="305"/>
      <c r="C15" s="120"/>
      <c r="D15" s="142" t="s">
        <v>317</v>
      </c>
      <c r="E15" s="263">
        <f t="shared" si="1"/>
        <v>0</v>
      </c>
      <c r="F15" s="264"/>
      <c r="G15" s="264"/>
      <c r="H15" s="264"/>
      <c r="I15" s="264"/>
      <c r="J15" s="264"/>
      <c r="K15" s="264"/>
      <c r="L15" s="264"/>
      <c r="M15" s="264"/>
      <c r="N15" s="264"/>
      <c r="O15" s="264"/>
      <c r="P15" s="264"/>
      <c r="Q15" s="264"/>
      <c r="R15" s="264"/>
      <c r="S15" s="264"/>
      <c r="T15" s="264"/>
      <c r="U15" s="264"/>
      <c r="V15" s="264"/>
      <c r="W15" s="264"/>
      <c r="X15" s="264"/>
      <c r="Y15" s="264"/>
      <c r="Z15" s="264"/>
      <c r="AA15" s="264"/>
    </row>
    <row r="16" spans="2:28" x14ac:dyDescent="0.2">
      <c r="B16" s="305"/>
      <c r="C16" s="120"/>
      <c r="D16" s="143" t="s">
        <v>75</v>
      </c>
      <c r="E16" s="263">
        <f t="shared" si="1"/>
        <v>129893804.0721343</v>
      </c>
      <c r="F16" s="265">
        <f>SUM(F9:F15)</f>
        <v>0</v>
      </c>
      <c r="G16" s="265">
        <f t="shared" ref="G16:AA16" si="2">SUM(G9:G15)</f>
        <v>120585927.61337452</v>
      </c>
      <c r="H16" s="265">
        <f t="shared" si="2"/>
        <v>70944.459677975581</v>
      </c>
      <c r="I16" s="265">
        <f t="shared" si="2"/>
        <v>0</v>
      </c>
      <c r="J16" s="265">
        <f t="shared" si="2"/>
        <v>0</v>
      </c>
      <c r="K16" s="265">
        <f t="shared" si="2"/>
        <v>30834.370643720977</v>
      </c>
      <c r="L16" s="265">
        <f t="shared" si="2"/>
        <v>50171.149802005028</v>
      </c>
      <c r="M16" s="265">
        <f t="shared" si="2"/>
        <v>152718.7218415291</v>
      </c>
      <c r="N16" s="265">
        <f t="shared" si="2"/>
        <v>328626.04487160686</v>
      </c>
      <c r="O16" s="265">
        <f t="shared" si="2"/>
        <v>572897.22437754495</v>
      </c>
      <c r="P16" s="265">
        <f t="shared" si="2"/>
        <v>727196.69840428559</v>
      </c>
      <c r="Q16" s="265">
        <f t="shared" si="2"/>
        <v>408704.64678310347</v>
      </c>
      <c r="R16" s="265">
        <f t="shared" si="2"/>
        <v>89202.766215240714</v>
      </c>
      <c r="S16" s="265">
        <f t="shared" si="2"/>
        <v>730501.58582214313</v>
      </c>
      <c r="T16" s="265">
        <f t="shared" si="2"/>
        <v>615963.70633014687</v>
      </c>
      <c r="U16" s="265">
        <f t="shared" si="2"/>
        <v>0</v>
      </c>
      <c r="V16" s="265">
        <f t="shared" si="2"/>
        <v>5487282.3972514048</v>
      </c>
      <c r="W16" s="265">
        <f t="shared" si="2"/>
        <v>0</v>
      </c>
      <c r="X16" s="265">
        <f t="shared" si="2"/>
        <v>42832.686739077559</v>
      </c>
      <c r="Y16" s="265">
        <f t="shared" si="2"/>
        <v>0</v>
      </c>
      <c r="Z16" s="265">
        <f t="shared" si="2"/>
        <v>0</v>
      </c>
      <c r="AA16" s="265">
        <f t="shared" si="2"/>
        <v>0</v>
      </c>
    </row>
    <row r="17" spans="2:28" x14ac:dyDescent="0.2">
      <c r="B17" s="370" t="s">
        <v>567</v>
      </c>
      <c r="C17" s="146" t="s">
        <v>163</v>
      </c>
      <c r="D17" s="147"/>
      <c r="E17" s="263"/>
      <c r="F17" s="265"/>
      <c r="G17" s="265"/>
      <c r="H17" s="265"/>
      <c r="I17" s="265"/>
      <c r="J17" s="265"/>
      <c r="K17" s="265"/>
      <c r="L17" s="265"/>
      <c r="M17" s="265"/>
      <c r="N17" s="265"/>
      <c r="O17" s="265"/>
      <c r="P17" s="265"/>
      <c r="Q17" s="265"/>
      <c r="R17" s="265"/>
      <c r="S17" s="265"/>
      <c r="T17" s="265"/>
      <c r="U17" s="265"/>
      <c r="V17" s="265"/>
      <c r="W17" s="265"/>
      <c r="X17" s="265"/>
      <c r="Y17" s="265"/>
      <c r="Z17" s="265"/>
      <c r="AA17" s="265"/>
    </row>
    <row r="18" spans="2:28" ht="25.5" x14ac:dyDescent="0.2">
      <c r="B18" s="305"/>
      <c r="C18" s="120"/>
      <c r="D18" s="142" t="s">
        <v>326</v>
      </c>
      <c r="E18" s="263">
        <f t="shared" ref="E18:E23" si="3">SUM(F18:AA18)</f>
        <v>0</v>
      </c>
      <c r="F18" s="264">
        <v>0</v>
      </c>
      <c r="G18" s="264">
        <v>0</v>
      </c>
      <c r="H18" s="264">
        <v>0</v>
      </c>
      <c r="I18" s="264">
        <v>0</v>
      </c>
      <c r="J18" s="264">
        <v>0</v>
      </c>
      <c r="K18" s="264">
        <v>0</v>
      </c>
      <c r="L18" s="264">
        <v>0</v>
      </c>
      <c r="M18" s="264">
        <v>0</v>
      </c>
      <c r="N18" s="264">
        <v>0</v>
      </c>
      <c r="O18" s="264">
        <v>0</v>
      </c>
      <c r="P18" s="264">
        <v>0</v>
      </c>
      <c r="Q18" s="264">
        <v>0</v>
      </c>
      <c r="R18" s="264">
        <v>0</v>
      </c>
      <c r="S18" s="264">
        <v>0</v>
      </c>
      <c r="T18" s="264">
        <v>0</v>
      </c>
      <c r="U18" s="264">
        <v>0</v>
      </c>
      <c r="V18" s="264">
        <v>0</v>
      </c>
      <c r="W18" s="264">
        <v>0</v>
      </c>
      <c r="X18" s="264">
        <v>0</v>
      </c>
      <c r="Y18" s="264">
        <v>0</v>
      </c>
      <c r="Z18" s="264">
        <v>0</v>
      </c>
      <c r="AA18" s="264">
        <v>0</v>
      </c>
    </row>
    <row r="19" spans="2:28" x14ac:dyDescent="0.2">
      <c r="B19" s="305"/>
      <c r="C19" s="120"/>
      <c r="D19" s="142" t="s">
        <v>74</v>
      </c>
      <c r="E19" s="263">
        <f t="shared" si="3"/>
        <v>0</v>
      </c>
      <c r="F19" s="264">
        <v>0</v>
      </c>
      <c r="G19" s="264">
        <v>0</v>
      </c>
      <c r="H19" s="264">
        <v>0</v>
      </c>
      <c r="I19" s="264">
        <v>0</v>
      </c>
      <c r="J19" s="264">
        <v>0</v>
      </c>
      <c r="K19" s="264">
        <v>0</v>
      </c>
      <c r="L19" s="264">
        <v>0</v>
      </c>
      <c r="M19" s="264">
        <v>0</v>
      </c>
      <c r="N19" s="264">
        <v>0</v>
      </c>
      <c r="O19" s="264">
        <v>0</v>
      </c>
      <c r="P19" s="264">
        <v>0</v>
      </c>
      <c r="Q19" s="264">
        <v>0</v>
      </c>
      <c r="R19" s="264">
        <v>0</v>
      </c>
      <c r="S19" s="264">
        <v>0</v>
      </c>
      <c r="T19" s="264">
        <v>0</v>
      </c>
      <c r="U19" s="264">
        <v>0</v>
      </c>
      <c r="V19" s="264">
        <v>0</v>
      </c>
      <c r="W19" s="264">
        <v>0</v>
      </c>
      <c r="X19" s="264">
        <v>0</v>
      </c>
      <c r="Y19" s="264">
        <v>0</v>
      </c>
      <c r="Z19" s="264">
        <v>0</v>
      </c>
      <c r="AA19" s="264">
        <v>0</v>
      </c>
    </row>
    <row r="20" spans="2:28" x14ac:dyDescent="0.2">
      <c r="B20" s="305"/>
      <c r="C20" s="120"/>
      <c r="D20" s="142" t="s">
        <v>124</v>
      </c>
      <c r="E20" s="263">
        <f t="shared" si="3"/>
        <v>0</v>
      </c>
      <c r="F20" s="264">
        <v>0</v>
      </c>
      <c r="G20" s="264">
        <v>0</v>
      </c>
      <c r="H20" s="264">
        <v>0</v>
      </c>
      <c r="I20" s="264">
        <v>0</v>
      </c>
      <c r="J20" s="264">
        <v>0</v>
      </c>
      <c r="K20" s="264">
        <v>0</v>
      </c>
      <c r="L20" s="264">
        <v>0</v>
      </c>
      <c r="M20" s="264">
        <v>0</v>
      </c>
      <c r="N20" s="264">
        <v>0</v>
      </c>
      <c r="O20" s="264">
        <v>0</v>
      </c>
      <c r="P20" s="264">
        <v>0</v>
      </c>
      <c r="Q20" s="264">
        <v>0</v>
      </c>
      <c r="R20" s="264">
        <v>0</v>
      </c>
      <c r="S20" s="264">
        <v>0</v>
      </c>
      <c r="T20" s="264">
        <v>0</v>
      </c>
      <c r="U20" s="264">
        <v>0</v>
      </c>
      <c r="V20" s="264">
        <v>0</v>
      </c>
      <c r="W20" s="264">
        <v>0</v>
      </c>
      <c r="X20" s="264">
        <v>0</v>
      </c>
      <c r="Y20" s="264">
        <v>0</v>
      </c>
      <c r="Z20" s="264">
        <v>0</v>
      </c>
      <c r="AA20" s="264">
        <v>0</v>
      </c>
    </row>
    <row r="21" spans="2:28" x14ac:dyDescent="0.2">
      <c r="B21" s="305"/>
      <c r="C21" s="120"/>
      <c r="D21" s="142" t="s">
        <v>79</v>
      </c>
      <c r="E21" s="263">
        <f t="shared" si="3"/>
        <v>0</v>
      </c>
      <c r="F21" s="264">
        <v>0</v>
      </c>
      <c r="G21" s="264">
        <v>0</v>
      </c>
      <c r="H21" s="264">
        <v>0</v>
      </c>
      <c r="I21" s="264">
        <v>0</v>
      </c>
      <c r="J21" s="264">
        <v>0</v>
      </c>
      <c r="K21" s="264">
        <v>0</v>
      </c>
      <c r="L21" s="264">
        <v>0</v>
      </c>
      <c r="M21" s="264">
        <v>0</v>
      </c>
      <c r="N21" s="264">
        <v>0</v>
      </c>
      <c r="O21" s="264">
        <v>0</v>
      </c>
      <c r="P21" s="264">
        <v>0</v>
      </c>
      <c r="Q21" s="264">
        <v>0</v>
      </c>
      <c r="R21" s="264">
        <v>0</v>
      </c>
      <c r="S21" s="264">
        <v>0</v>
      </c>
      <c r="T21" s="264">
        <v>0</v>
      </c>
      <c r="U21" s="264">
        <v>0</v>
      </c>
      <c r="V21" s="264">
        <v>0</v>
      </c>
      <c r="W21" s="264">
        <v>0</v>
      </c>
      <c r="X21" s="264">
        <v>0</v>
      </c>
      <c r="Y21" s="264">
        <v>0</v>
      </c>
      <c r="Z21" s="264">
        <v>0</v>
      </c>
      <c r="AA21" s="264">
        <v>0</v>
      </c>
    </row>
    <row r="22" spans="2:28" x14ac:dyDescent="0.2">
      <c r="B22" s="305"/>
      <c r="C22" s="120"/>
      <c r="D22" s="142" t="s">
        <v>317</v>
      </c>
      <c r="E22" s="263">
        <f t="shared" si="3"/>
        <v>0</v>
      </c>
      <c r="F22" s="264"/>
      <c r="G22" s="264"/>
      <c r="H22" s="264"/>
      <c r="I22" s="264"/>
      <c r="J22" s="264"/>
      <c r="K22" s="264"/>
      <c r="L22" s="264"/>
      <c r="M22" s="264"/>
      <c r="N22" s="264"/>
      <c r="O22" s="264"/>
      <c r="P22" s="264"/>
      <c r="Q22" s="264"/>
      <c r="R22" s="264"/>
      <c r="S22" s="264"/>
      <c r="T22" s="264"/>
      <c r="U22" s="264"/>
      <c r="V22" s="264"/>
      <c r="W22" s="264"/>
      <c r="X22" s="264">
        <v>0</v>
      </c>
      <c r="Y22" s="264">
        <v>0</v>
      </c>
      <c r="Z22" s="264">
        <v>0</v>
      </c>
      <c r="AA22" s="264">
        <v>0</v>
      </c>
    </row>
    <row r="23" spans="2:28" x14ac:dyDescent="0.2">
      <c r="B23" s="305"/>
      <c r="C23" s="120"/>
      <c r="D23" s="143" t="s">
        <v>75</v>
      </c>
      <c r="E23" s="263">
        <f t="shared" si="3"/>
        <v>0</v>
      </c>
      <c r="F23" s="265">
        <f>SUM(F18:F22)</f>
        <v>0</v>
      </c>
      <c r="G23" s="265">
        <f t="shared" ref="G23:AA23" si="4">SUM(G18:G22)</f>
        <v>0</v>
      </c>
      <c r="H23" s="265">
        <f t="shared" si="4"/>
        <v>0</v>
      </c>
      <c r="I23" s="265">
        <f t="shared" si="4"/>
        <v>0</v>
      </c>
      <c r="J23" s="265">
        <f t="shared" si="4"/>
        <v>0</v>
      </c>
      <c r="K23" s="265">
        <f t="shared" si="4"/>
        <v>0</v>
      </c>
      <c r="L23" s="265">
        <f t="shared" si="4"/>
        <v>0</v>
      </c>
      <c r="M23" s="265">
        <f t="shared" si="4"/>
        <v>0</v>
      </c>
      <c r="N23" s="265">
        <f t="shared" si="4"/>
        <v>0</v>
      </c>
      <c r="O23" s="265">
        <f t="shared" si="4"/>
        <v>0</v>
      </c>
      <c r="P23" s="265">
        <f t="shared" si="4"/>
        <v>0</v>
      </c>
      <c r="Q23" s="265">
        <f t="shared" si="4"/>
        <v>0</v>
      </c>
      <c r="R23" s="265">
        <f t="shared" si="4"/>
        <v>0</v>
      </c>
      <c r="S23" s="265">
        <f t="shared" si="4"/>
        <v>0</v>
      </c>
      <c r="T23" s="265">
        <f t="shared" si="4"/>
        <v>0</v>
      </c>
      <c r="U23" s="265">
        <f t="shared" si="4"/>
        <v>0</v>
      </c>
      <c r="V23" s="265">
        <f t="shared" si="4"/>
        <v>0</v>
      </c>
      <c r="W23" s="265">
        <f t="shared" si="4"/>
        <v>0</v>
      </c>
      <c r="X23" s="265">
        <f t="shared" si="4"/>
        <v>0</v>
      </c>
      <c r="Y23" s="265">
        <f t="shared" si="4"/>
        <v>0</v>
      </c>
      <c r="Z23" s="265">
        <f t="shared" si="4"/>
        <v>0</v>
      </c>
      <c r="AA23" s="265">
        <f t="shared" si="4"/>
        <v>0</v>
      </c>
    </row>
    <row r="24" spans="2:28" x14ac:dyDescent="0.2">
      <c r="B24" s="305"/>
      <c r="C24" s="120"/>
      <c r="D24" s="143" t="s">
        <v>96</v>
      </c>
      <c r="E24" s="263">
        <f>E16+E23</f>
        <v>129893804.0721343</v>
      </c>
      <c r="F24" s="265">
        <f t="shared" ref="F24:AA24" si="5">F16+F23</f>
        <v>0</v>
      </c>
      <c r="G24" s="265">
        <f t="shared" si="5"/>
        <v>120585927.61337452</v>
      </c>
      <c r="H24" s="265">
        <f t="shared" si="5"/>
        <v>70944.459677975581</v>
      </c>
      <c r="I24" s="265">
        <f t="shared" si="5"/>
        <v>0</v>
      </c>
      <c r="J24" s="265">
        <f t="shared" si="5"/>
        <v>0</v>
      </c>
      <c r="K24" s="265">
        <f t="shared" si="5"/>
        <v>30834.370643720977</v>
      </c>
      <c r="L24" s="265">
        <f t="shared" si="5"/>
        <v>50171.149802005028</v>
      </c>
      <c r="M24" s="265">
        <f t="shared" si="5"/>
        <v>152718.7218415291</v>
      </c>
      <c r="N24" s="265">
        <f t="shared" si="5"/>
        <v>328626.04487160686</v>
      </c>
      <c r="O24" s="265">
        <f t="shared" si="5"/>
        <v>572897.22437754495</v>
      </c>
      <c r="P24" s="265">
        <f t="shared" si="5"/>
        <v>727196.69840428559</v>
      </c>
      <c r="Q24" s="265">
        <f t="shared" si="5"/>
        <v>408704.64678310347</v>
      </c>
      <c r="R24" s="265">
        <f t="shared" si="5"/>
        <v>89202.766215240714</v>
      </c>
      <c r="S24" s="265">
        <f t="shared" si="5"/>
        <v>730501.58582214313</v>
      </c>
      <c r="T24" s="265">
        <f t="shared" si="5"/>
        <v>615963.70633014687</v>
      </c>
      <c r="U24" s="265">
        <f t="shared" si="5"/>
        <v>0</v>
      </c>
      <c r="V24" s="265">
        <f t="shared" si="5"/>
        <v>5487282.3972514048</v>
      </c>
      <c r="W24" s="265">
        <f t="shared" si="5"/>
        <v>0</v>
      </c>
      <c r="X24" s="265">
        <f t="shared" si="5"/>
        <v>42832.686739077559</v>
      </c>
      <c r="Y24" s="265">
        <f t="shared" si="5"/>
        <v>0</v>
      </c>
      <c r="Z24" s="265">
        <f t="shared" si="5"/>
        <v>0</v>
      </c>
      <c r="AA24" s="265">
        <f t="shared" si="5"/>
        <v>0</v>
      </c>
    </row>
    <row r="25" spans="2:28" x14ac:dyDescent="0.2">
      <c r="B25" s="370"/>
      <c r="C25" s="146" t="s">
        <v>204</v>
      </c>
      <c r="D25" s="147"/>
      <c r="E25" s="263"/>
      <c r="F25" s="290"/>
      <c r="G25" s="290"/>
      <c r="H25" s="290"/>
      <c r="I25" s="290"/>
      <c r="J25" s="290"/>
      <c r="K25" s="290"/>
      <c r="L25" s="290"/>
      <c r="M25" s="290"/>
      <c r="N25" s="290"/>
      <c r="O25" s="290"/>
      <c r="P25" s="290"/>
      <c r="Q25" s="290"/>
      <c r="R25" s="290"/>
      <c r="S25" s="290"/>
      <c r="T25" s="290"/>
      <c r="U25" s="290"/>
      <c r="V25" s="290"/>
      <c r="W25" s="290"/>
      <c r="X25" s="290"/>
      <c r="Y25" s="290"/>
      <c r="Z25" s="290"/>
      <c r="AA25" s="290"/>
    </row>
    <row r="26" spans="2:28" x14ac:dyDescent="0.2">
      <c r="B26" s="370" t="s">
        <v>568</v>
      </c>
      <c r="C26" s="120"/>
      <c r="D26" s="144" t="s">
        <v>117</v>
      </c>
      <c r="E26" s="263">
        <f t="shared" ref="E26:E32" si="6">SUM(F26:AA26)</f>
        <v>336326560.63000011</v>
      </c>
      <c r="F26" s="264">
        <v>0</v>
      </c>
      <c r="G26" s="264">
        <v>5434000</v>
      </c>
      <c r="H26" s="264">
        <v>17218840.5</v>
      </c>
      <c r="I26" s="264">
        <v>20020666.666666668</v>
      </c>
      <c r="J26" s="264">
        <v>20431741.543333337</v>
      </c>
      <c r="K26" s="264">
        <v>20947349.956666667</v>
      </c>
      <c r="L26" s="264">
        <v>18445359.273333333</v>
      </c>
      <c r="M26" s="264">
        <v>18639034.440000001</v>
      </c>
      <c r="N26" s="264">
        <v>19053444.43</v>
      </c>
      <c r="O26" s="264">
        <v>19550283.099999998</v>
      </c>
      <c r="P26" s="264">
        <v>19969226.690000001</v>
      </c>
      <c r="Q26" s="264">
        <v>20477021.579999998</v>
      </c>
      <c r="R26" s="264">
        <v>20979877.710000001</v>
      </c>
      <c r="S26" s="264">
        <v>21412532.149999999</v>
      </c>
      <c r="T26" s="264">
        <v>21895846.27</v>
      </c>
      <c r="U26" s="264">
        <v>22390036.829999998</v>
      </c>
      <c r="V26" s="264">
        <v>21682054.43</v>
      </c>
      <c r="W26" s="264">
        <v>5134618.96</v>
      </c>
      <c r="X26" s="264">
        <v>5232185.9899999993</v>
      </c>
      <c r="Y26" s="264">
        <v>5370747.6600000001</v>
      </c>
      <c r="Z26" s="264">
        <v>5706571.2300000014</v>
      </c>
      <c r="AA26" s="264">
        <v>6335121.2199999988</v>
      </c>
      <c r="AB26" s="410"/>
    </row>
    <row r="27" spans="2:28" x14ac:dyDescent="0.2">
      <c r="B27" s="370" t="s">
        <v>568</v>
      </c>
      <c r="C27" s="120"/>
      <c r="D27" s="144" t="s">
        <v>118</v>
      </c>
      <c r="E27" s="263">
        <f t="shared" si="6"/>
        <v>-79664174.479999989</v>
      </c>
      <c r="F27" s="264">
        <v>0</v>
      </c>
      <c r="G27" s="264">
        <v>-273000</v>
      </c>
      <c r="H27" s="264">
        <v>-2954496.8600000003</v>
      </c>
      <c r="I27" s="264">
        <v>-3672000</v>
      </c>
      <c r="J27" s="264">
        <v>-4251289.3</v>
      </c>
      <c r="K27" s="264">
        <v>-6602817.1466666656</v>
      </c>
      <c r="L27" s="264">
        <v>-8375055.6933333315</v>
      </c>
      <c r="M27" s="264">
        <v>-2835368.0199999996</v>
      </c>
      <c r="N27" s="264">
        <v>-2855915.56</v>
      </c>
      <c r="O27" s="264">
        <v>-2891752.39</v>
      </c>
      <c r="P27" s="264">
        <v>-3198230.9</v>
      </c>
      <c r="Q27" s="264">
        <v>-3154347.5199999996</v>
      </c>
      <c r="R27" s="264">
        <v>-2988488.3800000004</v>
      </c>
      <c r="S27" s="264">
        <v>-2940296.86</v>
      </c>
      <c r="T27" s="264">
        <v>-2789984.95</v>
      </c>
      <c r="U27" s="264">
        <v>-2841100.27</v>
      </c>
      <c r="V27" s="264">
        <v>-3883713.55</v>
      </c>
      <c r="W27" s="264">
        <v>-4876876.3899999997</v>
      </c>
      <c r="X27" s="264">
        <v>-4640509.3099999996</v>
      </c>
      <c r="Y27" s="264">
        <v>-4897807.1000000006</v>
      </c>
      <c r="Z27" s="264">
        <v>-4533974.76</v>
      </c>
      <c r="AA27" s="264">
        <v>-4207149.5199999996</v>
      </c>
      <c r="AB27" s="410"/>
    </row>
    <row r="28" spans="2:28" x14ac:dyDescent="0.2">
      <c r="B28" s="370" t="s">
        <v>569</v>
      </c>
      <c r="C28" s="120"/>
      <c r="D28" s="144" t="s">
        <v>119</v>
      </c>
      <c r="E28" s="263">
        <f t="shared" si="6"/>
        <v>-28621252.942326456</v>
      </c>
      <c r="F28" s="264">
        <v>0</v>
      </c>
      <c r="G28" s="264">
        <v>-643905.54289969115</v>
      </c>
      <c r="H28" s="264">
        <v>-809493.85817410063</v>
      </c>
      <c r="I28" s="264">
        <v>-1509167.5636006095</v>
      </c>
      <c r="J28" s="264">
        <v>-1498496.7463898754</v>
      </c>
      <c r="K28" s="264">
        <v>-943372.91838277387</v>
      </c>
      <c r="L28" s="264">
        <v>0</v>
      </c>
      <c r="M28" s="264">
        <v>-1003909.6513972498</v>
      </c>
      <c r="N28" s="264">
        <v>-1531040.5935471742</v>
      </c>
      <c r="O28" s="264">
        <v>-1767471.3665553315</v>
      </c>
      <c r="P28" s="264">
        <v>-1896333.7739753574</v>
      </c>
      <c r="Q28" s="264">
        <v>-2169932.0020406577</v>
      </c>
      <c r="R28" s="264">
        <v>-2486838.1288740649</v>
      </c>
      <c r="S28" s="264">
        <v>-2768729.6572791571</v>
      </c>
      <c r="T28" s="264">
        <v>-3110676.7274162858</v>
      </c>
      <c r="U28" s="264">
        <v>-3421224.9905423527</v>
      </c>
      <c r="V28" s="264">
        <v>-3060659.4212517757</v>
      </c>
      <c r="W28" s="264">
        <v>0</v>
      </c>
      <c r="X28" s="264">
        <v>0</v>
      </c>
      <c r="Y28" s="264">
        <v>0</v>
      </c>
      <c r="Z28" s="264">
        <v>0</v>
      </c>
      <c r="AA28" s="264">
        <v>0</v>
      </c>
    </row>
    <row r="29" spans="2:28" x14ac:dyDescent="0.2">
      <c r="B29" s="370"/>
      <c r="C29" s="120"/>
      <c r="D29" s="144" t="s">
        <v>318</v>
      </c>
      <c r="E29" s="263">
        <f t="shared" si="6"/>
        <v>0</v>
      </c>
      <c r="F29" s="264"/>
      <c r="G29" s="264"/>
      <c r="H29" s="264"/>
      <c r="I29" s="264"/>
      <c r="J29" s="264"/>
      <c r="K29" s="264"/>
      <c r="L29" s="264"/>
      <c r="M29" s="264"/>
      <c r="N29" s="264"/>
      <c r="O29" s="264"/>
      <c r="P29" s="264"/>
      <c r="Q29" s="264"/>
      <c r="R29" s="264"/>
      <c r="S29" s="264"/>
      <c r="T29" s="264"/>
      <c r="U29" s="264"/>
      <c r="V29" s="264"/>
      <c r="W29" s="264"/>
      <c r="X29" s="264">
        <v>0</v>
      </c>
      <c r="Y29" s="264">
        <v>0</v>
      </c>
      <c r="Z29" s="264">
        <v>0</v>
      </c>
      <c r="AA29" s="264">
        <v>0</v>
      </c>
    </row>
    <row r="30" spans="2:28" x14ac:dyDescent="0.2">
      <c r="B30" s="370" t="s">
        <v>570</v>
      </c>
      <c r="C30" s="120"/>
      <c r="D30" s="144" t="s">
        <v>165</v>
      </c>
      <c r="E30" s="263">
        <f t="shared" si="6"/>
        <v>-126395227.60339463</v>
      </c>
      <c r="F30" s="264">
        <v>0</v>
      </c>
      <c r="G30" s="264">
        <v>0</v>
      </c>
      <c r="H30" s="264">
        <v>-10966982.179849176</v>
      </c>
      <c r="I30" s="264">
        <v>-10922399.255832106</v>
      </c>
      <c r="J30" s="264">
        <v>-10771041.76709231</v>
      </c>
      <c r="K30" s="264">
        <v>-9610945.6040579341</v>
      </c>
      <c r="L30" s="264">
        <v>-10163161.955591604</v>
      </c>
      <c r="M30" s="264">
        <v>-10181487.508145969</v>
      </c>
      <c r="N30" s="264">
        <v>-9022869.7051213291</v>
      </c>
      <c r="O30" s="264">
        <v>-8308621.8682344705</v>
      </c>
      <c r="P30" s="264">
        <v>-8056134.0150095802</v>
      </c>
      <c r="Q30" s="264">
        <v>-6948727.3137386907</v>
      </c>
      <c r="R30" s="264">
        <v>-6278273.1434423327</v>
      </c>
      <c r="S30" s="264">
        <v>-5425235.8069301713</v>
      </c>
      <c r="T30" s="264">
        <v>-4503190.7333663534</v>
      </c>
      <c r="U30" s="264">
        <v>-3468711.0423340909</v>
      </c>
      <c r="V30" s="264">
        <v>-2176779.4670782126</v>
      </c>
      <c r="W30" s="264">
        <v>-1556349.9227766283</v>
      </c>
      <c r="X30" s="264">
        <v>-1638049.8141946595</v>
      </c>
      <c r="Y30" s="264">
        <v>-1947126.0867373825</v>
      </c>
      <c r="Z30" s="264">
        <v>-2166893.6211997988</v>
      </c>
      <c r="AA30" s="264">
        <v>-2282246.7926618354</v>
      </c>
      <c r="AB30" s="410"/>
    </row>
    <row r="31" spans="2:28" x14ac:dyDescent="0.2">
      <c r="B31" s="305"/>
      <c r="C31" s="120"/>
      <c r="D31" s="143" t="s">
        <v>166</v>
      </c>
      <c r="E31" s="263">
        <f t="shared" si="6"/>
        <v>101645905.60427891</v>
      </c>
      <c r="F31" s="265">
        <f>SUM(F26:F30)</f>
        <v>0</v>
      </c>
      <c r="G31" s="265">
        <f t="shared" ref="G31:AA31" si="7">SUM(G26:G30)</f>
        <v>4517094.4571003085</v>
      </c>
      <c r="H31" s="265">
        <f t="shared" si="7"/>
        <v>2487867.6019767243</v>
      </c>
      <c r="I31" s="265">
        <f t="shared" si="7"/>
        <v>3917099.847233953</v>
      </c>
      <c r="J31" s="265">
        <f t="shared" si="7"/>
        <v>3910913.7298511509</v>
      </c>
      <c r="K31" s="265">
        <f t="shared" si="7"/>
        <v>3790214.2875592951</v>
      </c>
      <c r="L31" s="265">
        <f t="shared" si="7"/>
        <v>-92858.375591602176</v>
      </c>
      <c r="M31" s="265">
        <f t="shared" si="7"/>
        <v>4618269.2604567818</v>
      </c>
      <c r="N31" s="265">
        <f t="shared" si="7"/>
        <v>5643618.5713314954</v>
      </c>
      <c r="O31" s="265">
        <f t="shared" si="7"/>
        <v>6582437.4752101954</v>
      </c>
      <c r="P31" s="265">
        <f t="shared" si="7"/>
        <v>6818528.0010150634</v>
      </c>
      <c r="Q31" s="265">
        <f t="shared" si="7"/>
        <v>8204014.7442206498</v>
      </c>
      <c r="R31" s="265">
        <f t="shared" si="7"/>
        <v>9226278.0576836038</v>
      </c>
      <c r="S31" s="265">
        <f t="shared" si="7"/>
        <v>10278269.825790672</v>
      </c>
      <c r="T31" s="265">
        <f t="shared" si="7"/>
        <v>11491993.859217361</v>
      </c>
      <c r="U31" s="265">
        <f t="shared" si="7"/>
        <v>12659000.527123556</v>
      </c>
      <c r="V31" s="265">
        <f t="shared" si="7"/>
        <v>12560901.991670011</v>
      </c>
      <c r="W31" s="265">
        <f t="shared" si="7"/>
        <v>-1298607.352776628</v>
      </c>
      <c r="X31" s="265">
        <f t="shared" si="7"/>
        <v>-1046373.1341946598</v>
      </c>
      <c r="Y31" s="265">
        <f t="shared" si="7"/>
        <v>-1474185.5267373829</v>
      </c>
      <c r="Z31" s="265">
        <f t="shared" si="7"/>
        <v>-994297.15119979717</v>
      </c>
      <c r="AA31" s="265">
        <f t="shared" si="7"/>
        <v>-154275.09266183618</v>
      </c>
      <c r="AB31" s="410"/>
    </row>
    <row r="32" spans="2:28" ht="15.75" x14ac:dyDescent="0.2">
      <c r="B32" s="305"/>
      <c r="C32" s="34"/>
      <c r="D32" s="50" t="s">
        <v>205</v>
      </c>
      <c r="E32" s="263">
        <f t="shared" si="6"/>
        <v>28247898.467855372</v>
      </c>
      <c r="F32" s="265">
        <f>F16+F23-F31</f>
        <v>0</v>
      </c>
      <c r="G32" s="265">
        <f t="shared" ref="G32:AA32" si="8">G16+G23-G31</f>
        <v>116068833.15627421</v>
      </c>
      <c r="H32" s="265">
        <f t="shared" si="8"/>
        <v>-2416923.1422987487</v>
      </c>
      <c r="I32" s="265">
        <f t="shared" si="8"/>
        <v>-3917099.847233953</v>
      </c>
      <c r="J32" s="265">
        <f t="shared" si="8"/>
        <v>-3910913.7298511509</v>
      </c>
      <c r="K32" s="265">
        <f t="shared" si="8"/>
        <v>-3759379.9169155741</v>
      </c>
      <c r="L32" s="265">
        <f t="shared" si="8"/>
        <v>143029.52539360721</v>
      </c>
      <c r="M32" s="265">
        <f t="shared" si="8"/>
        <v>-4465550.5386152528</v>
      </c>
      <c r="N32" s="265">
        <f t="shared" si="8"/>
        <v>-5314992.5264598886</v>
      </c>
      <c r="O32" s="265">
        <f t="shared" si="8"/>
        <v>-6009540.2508326508</v>
      </c>
      <c r="P32" s="265">
        <f t="shared" si="8"/>
        <v>-6091331.3026107773</v>
      </c>
      <c r="Q32" s="265">
        <f t="shared" si="8"/>
        <v>-7795310.0974375466</v>
      </c>
      <c r="R32" s="265">
        <f t="shared" si="8"/>
        <v>-9137075.2914683633</v>
      </c>
      <c r="S32" s="265">
        <f t="shared" si="8"/>
        <v>-9547768.239968529</v>
      </c>
      <c r="T32" s="265">
        <f t="shared" si="8"/>
        <v>-10876030.152887214</v>
      </c>
      <c r="U32" s="265">
        <f t="shared" si="8"/>
        <v>-12659000.527123556</v>
      </c>
      <c r="V32" s="265">
        <f t="shared" si="8"/>
        <v>-7073619.5944186058</v>
      </c>
      <c r="W32" s="265">
        <f t="shared" si="8"/>
        <v>1298607.352776628</v>
      </c>
      <c r="X32" s="265">
        <f t="shared" si="8"/>
        <v>1089205.8209337373</v>
      </c>
      <c r="Y32" s="265">
        <f t="shared" si="8"/>
        <v>1474185.5267373829</v>
      </c>
      <c r="Z32" s="265">
        <f t="shared" si="8"/>
        <v>994297.15119979717</v>
      </c>
      <c r="AA32" s="265">
        <f t="shared" si="8"/>
        <v>154275.09266183618</v>
      </c>
    </row>
    <row r="33" spans="2:27" ht="14.25" customHeight="1" x14ac:dyDescent="0.2">
      <c r="B33" s="306"/>
      <c r="C33" s="34" t="s">
        <v>505</v>
      </c>
      <c r="D33" s="322" t="s">
        <v>445</v>
      </c>
      <c r="E33" s="263"/>
      <c r="F33" s="265"/>
      <c r="G33" s="263">
        <f t="shared" ref="G33:AA33" si="9">F24+F33-F31</f>
        <v>0</v>
      </c>
      <c r="H33" s="263">
        <f t="shared" si="9"/>
        <v>116068833.15627421</v>
      </c>
      <c r="I33" s="263">
        <f t="shared" si="9"/>
        <v>113651910.01397547</v>
      </c>
      <c r="J33" s="263">
        <f t="shared" si="9"/>
        <v>109734810.16674152</v>
      </c>
      <c r="K33" s="263">
        <f t="shared" si="9"/>
        <v>105823896.43689036</v>
      </c>
      <c r="L33" s="263">
        <f t="shared" si="9"/>
        <v>102064516.51997478</v>
      </c>
      <c r="M33" s="263">
        <f t="shared" si="9"/>
        <v>102207546.04536839</v>
      </c>
      <c r="N33" s="263">
        <f t="shared" si="9"/>
        <v>97741995.506753132</v>
      </c>
      <c r="O33" s="263">
        <f t="shared" si="9"/>
        <v>92427002.980293244</v>
      </c>
      <c r="P33" s="263">
        <f t="shared" si="9"/>
        <v>86417462.729460597</v>
      </c>
      <c r="Q33" s="263">
        <f t="shared" si="9"/>
        <v>80326131.426849812</v>
      </c>
      <c r="R33" s="263">
        <f t="shared" si="9"/>
        <v>72530821.329412267</v>
      </c>
      <c r="S33" s="263">
        <f t="shared" si="9"/>
        <v>63393746.0379439</v>
      </c>
      <c r="T33" s="263">
        <f t="shared" si="9"/>
        <v>53845977.797975369</v>
      </c>
      <c r="U33" s="263">
        <f t="shared" si="9"/>
        <v>42969947.645088159</v>
      </c>
      <c r="V33" s="263">
        <f t="shared" si="9"/>
        <v>30310947.117964603</v>
      </c>
      <c r="W33" s="263">
        <f t="shared" si="9"/>
        <v>23237327.523545995</v>
      </c>
      <c r="X33" s="263">
        <f t="shared" si="9"/>
        <v>24535934.876322623</v>
      </c>
      <c r="Y33" s="263">
        <f t="shared" si="9"/>
        <v>25625140.69725636</v>
      </c>
      <c r="Z33" s="263">
        <f>Y24+Y33-Y31</f>
        <v>27099326.223993745</v>
      </c>
      <c r="AA33" s="263">
        <f t="shared" si="9"/>
        <v>28093623.375193544</v>
      </c>
    </row>
    <row r="34" spans="2:27" ht="14.25" customHeight="1" x14ac:dyDescent="0.2">
      <c r="B34" s="306"/>
      <c r="C34" s="34" t="s">
        <v>505</v>
      </c>
      <c r="D34" s="322" t="s">
        <v>446</v>
      </c>
      <c r="E34" s="263"/>
      <c r="F34" s="382" t="s">
        <v>565</v>
      </c>
      <c r="G34" s="382" t="s">
        <v>565</v>
      </c>
      <c r="H34" s="382">
        <v>9.4486882323382315E-2</v>
      </c>
      <c r="I34" s="382">
        <v>9.6103965648170878E-2</v>
      </c>
      <c r="J34" s="382">
        <v>9.8155195700669301E-2</v>
      </c>
      <c r="K34" s="382">
        <v>9.0820182658739687E-2</v>
      </c>
      <c r="L34" s="382">
        <v>9.9575859486902063E-2</v>
      </c>
      <c r="M34" s="382">
        <v>9.9615810202766816E-2</v>
      </c>
      <c r="N34" s="382">
        <v>9.2313131713153182E-2</v>
      </c>
      <c r="O34" s="382">
        <v>8.989387949759646E-2</v>
      </c>
      <c r="P34" s="382">
        <v>9.3223449989849813E-2</v>
      </c>
      <c r="Q34" s="382">
        <v>8.6506435580887539E-2</v>
      </c>
      <c r="R34" s="382">
        <v>8.6560072371556107E-2</v>
      </c>
      <c r="S34" s="382">
        <v>8.5579984556882496E-2</v>
      </c>
      <c r="T34" s="382">
        <v>8.3630958476821893E-2</v>
      </c>
      <c r="U34" s="382">
        <v>8.0724116095835949E-2</v>
      </c>
      <c r="V34" s="382">
        <v>7.1814960403796951E-2</v>
      </c>
      <c r="W34" s="382">
        <v>6.69762872343906E-2</v>
      </c>
      <c r="X34" s="382">
        <v>6.6761255377124004E-2</v>
      </c>
      <c r="Y34" s="382">
        <v>7.5984991057858137E-2</v>
      </c>
      <c r="Z34" s="382">
        <v>7.9961162255068524E-2</v>
      </c>
      <c r="AA34" s="382">
        <v>8.1237181910719311E-2</v>
      </c>
    </row>
    <row r="35" spans="2:27" ht="29.25" customHeight="1" x14ac:dyDescent="0.2">
      <c r="H35" s="415"/>
      <c r="I35" s="415"/>
      <c r="J35" s="415"/>
      <c r="K35" s="415"/>
      <c r="L35" s="415"/>
      <c r="M35" s="415"/>
      <c r="N35" s="415"/>
      <c r="O35" s="415"/>
      <c r="P35" s="415"/>
      <c r="Q35" s="415"/>
      <c r="R35" s="415"/>
      <c r="S35" s="415"/>
      <c r="T35" s="415"/>
      <c r="U35" s="415"/>
      <c r="V35" s="415"/>
      <c r="W35" s="415"/>
      <c r="X35" s="415"/>
      <c r="Y35" s="415"/>
      <c r="Z35" s="415"/>
    </row>
    <row r="36" spans="2:27" s="413" customFormat="1" ht="15.75" x14ac:dyDescent="0.25">
      <c r="B36" s="411" t="s">
        <v>222</v>
      </c>
      <c r="C36" s="412"/>
    </row>
    <row r="37" spans="2:27" x14ac:dyDescent="0.2">
      <c r="B37" s="348"/>
      <c r="C37" s="349"/>
      <c r="H37" s="414"/>
      <c r="I37" s="414"/>
      <c r="J37" s="414"/>
      <c r="K37" s="414"/>
      <c r="L37" s="414"/>
      <c r="M37" s="414"/>
      <c r="N37" s="414"/>
      <c r="O37" s="414"/>
      <c r="P37" s="414"/>
      <c r="Q37" s="414"/>
      <c r="R37" s="414"/>
      <c r="S37" s="414"/>
      <c r="T37" s="414"/>
      <c r="U37" s="414"/>
      <c r="V37" s="414"/>
      <c r="W37" s="414"/>
      <c r="X37" s="414"/>
      <c r="Y37" s="414"/>
    </row>
    <row r="38" spans="2:27" x14ac:dyDescent="0.2">
      <c r="B38" s="86" t="s">
        <v>137</v>
      </c>
      <c r="C38" s="121">
        <v>37622</v>
      </c>
    </row>
    <row r="39" spans="2:27" x14ac:dyDescent="0.2">
      <c r="B39" s="86" t="s">
        <v>167</v>
      </c>
      <c r="C39" s="399">
        <f>E11</f>
        <v>0</v>
      </c>
    </row>
  </sheetData>
  <mergeCells count="1">
    <mergeCell ref="F7:AA7"/>
  </mergeCells>
  <pageMargins left="0.75" right="0.75" top="1" bottom="1" header="0.5" footer="0.5"/>
  <pageSetup paperSize="9" scale="30"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tabColor rgb="FFFFE9D9"/>
  </sheetPr>
  <dimension ref="A1"/>
  <sheetViews>
    <sheetView workbookViewId="0"/>
  </sheetViews>
  <sheetFormatPr defaultColWidth="9" defaultRowHeight="12.75" x14ac:dyDescent="0.2"/>
  <cols>
    <col min="1" max="16384" width="9" style="343"/>
  </cols>
  <sheetData/>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tabColor rgb="FF009999"/>
  </sheetPr>
  <dimension ref="B1:E34"/>
  <sheetViews>
    <sheetView workbookViewId="0"/>
  </sheetViews>
  <sheetFormatPr defaultColWidth="9.140625" defaultRowHeight="12.75" x14ac:dyDescent="0.2"/>
  <cols>
    <col min="1" max="1" width="12.140625" style="28" customWidth="1"/>
    <col min="2" max="2" width="21" style="28" customWidth="1"/>
    <col min="3" max="3" width="62" style="28" bestFit="1" customWidth="1"/>
    <col min="4" max="4" width="16.5703125" style="28" bestFit="1" customWidth="1"/>
    <col min="5" max="5" width="22" style="28" bestFit="1" customWidth="1"/>
    <col min="6" max="6" width="9.42578125" style="28" customWidth="1"/>
    <col min="7" max="7" width="25.140625" style="28" customWidth="1"/>
    <col min="8" max="16384" width="9.140625" style="28"/>
  </cols>
  <sheetData>
    <row r="1" spans="2:5" ht="20.25" x14ac:dyDescent="0.3">
      <c r="B1" s="465" t="s">
        <v>200</v>
      </c>
      <c r="C1" s="465"/>
      <c r="D1" s="15"/>
      <c r="E1" s="15"/>
    </row>
    <row r="2" spans="2:5" ht="20.25" x14ac:dyDescent="0.3">
      <c r="B2" s="45" t="str">
        <f>Tradingname</f>
        <v>EII GAS TRANSMISSION SERVICES WA (OPERATIONS) PTY LIMITED</v>
      </c>
      <c r="C2" s="46"/>
      <c r="D2" s="29"/>
      <c r="E2" s="29"/>
    </row>
    <row r="3" spans="2:5" ht="15.75" customHeight="1" x14ac:dyDescent="0.45">
      <c r="B3" s="47" t="s">
        <v>240</v>
      </c>
      <c r="C3" s="48" t="str">
        <f>TEXT(Yearstart,"dd/mm/yyyy")&amp;" to "&amp;TEXT(Yearending,"dd/mm/yyyy")</f>
        <v>01/01/2024 to 31/12/2024</v>
      </c>
      <c r="E3" s="41"/>
    </row>
    <row r="4" spans="2:5" ht="20.25" x14ac:dyDescent="0.3">
      <c r="B4" s="14"/>
    </row>
    <row r="5" spans="2:5" ht="15.75" x14ac:dyDescent="0.25">
      <c r="B5" s="32" t="s">
        <v>226</v>
      </c>
      <c r="C5" s="30"/>
      <c r="D5" s="30"/>
      <c r="E5" s="30"/>
    </row>
    <row r="6" spans="2:5" ht="15.75" x14ac:dyDescent="0.25">
      <c r="B6" s="32"/>
      <c r="C6" s="30"/>
      <c r="D6" s="30"/>
      <c r="E6" s="30"/>
    </row>
    <row r="7" spans="2:5" ht="25.5" x14ac:dyDescent="0.2">
      <c r="B7" s="101" t="s">
        <v>223</v>
      </c>
      <c r="C7" s="101" t="s">
        <v>173</v>
      </c>
      <c r="D7" s="101" t="s">
        <v>174</v>
      </c>
      <c r="E7" s="101" t="s">
        <v>210</v>
      </c>
    </row>
    <row r="8" spans="2:5" x14ac:dyDescent="0.2">
      <c r="B8" s="366"/>
      <c r="C8" s="369"/>
      <c r="D8" s="369"/>
      <c r="E8" s="294"/>
    </row>
    <row r="9" spans="2:5" x14ac:dyDescent="0.2">
      <c r="B9" s="366"/>
      <c r="C9" s="369"/>
      <c r="D9" s="369"/>
      <c r="E9" s="294"/>
    </row>
    <row r="10" spans="2:5" x14ac:dyDescent="0.2">
      <c r="B10" s="366"/>
      <c r="C10" s="369"/>
      <c r="D10" s="369"/>
      <c r="E10" s="294"/>
    </row>
    <row r="11" spans="2:5" x14ac:dyDescent="0.2">
      <c r="B11" s="366"/>
      <c r="C11" s="369"/>
      <c r="D11" s="369"/>
      <c r="E11" s="294"/>
    </row>
    <row r="12" spans="2:5" x14ac:dyDescent="0.2">
      <c r="B12" s="366"/>
      <c r="C12" s="369"/>
      <c r="D12" s="369"/>
      <c r="E12" s="294"/>
    </row>
    <row r="13" spans="2:5" x14ac:dyDescent="0.2">
      <c r="B13" s="366"/>
      <c r="C13" s="369"/>
      <c r="D13" s="369"/>
      <c r="E13" s="294"/>
    </row>
    <row r="14" spans="2:5" x14ac:dyDescent="0.2">
      <c r="B14" s="366"/>
      <c r="C14" s="369"/>
      <c r="D14" s="369"/>
      <c r="E14" s="294"/>
    </row>
    <row r="15" spans="2:5" x14ac:dyDescent="0.2">
      <c r="B15" s="366"/>
      <c r="C15" s="369"/>
      <c r="D15" s="369"/>
      <c r="E15" s="294"/>
    </row>
    <row r="16" spans="2:5" x14ac:dyDescent="0.2">
      <c r="B16" s="136"/>
      <c r="C16" s="136"/>
      <c r="D16" s="259"/>
      <c r="E16" s="294"/>
    </row>
    <row r="17" spans="2:5" x14ac:dyDescent="0.2">
      <c r="B17" s="136"/>
      <c r="C17" s="136"/>
      <c r="D17" s="259"/>
      <c r="E17" s="294"/>
    </row>
    <row r="18" spans="2:5" x14ac:dyDescent="0.2">
      <c r="B18" s="136"/>
      <c r="C18" s="136"/>
      <c r="D18" s="259"/>
      <c r="E18" s="294"/>
    </row>
    <row r="19" spans="2:5" x14ac:dyDescent="0.2">
      <c r="B19" s="136"/>
      <c r="C19" s="136"/>
      <c r="D19" s="259"/>
      <c r="E19" s="294"/>
    </row>
    <row r="20" spans="2:5" x14ac:dyDescent="0.2">
      <c r="B20" s="136"/>
      <c r="C20" s="136"/>
      <c r="D20" s="259"/>
      <c r="E20" s="294"/>
    </row>
    <row r="21" spans="2:5" x14ac:dyDescent="0.2">
      <c r="B21" s="136"/>
      <c r="C21" s="136"/>
      <c r="D21" s="259"/>
      <c r="E21" s="294"/>
    </row>
    <row r="22" spans="2:5" x14ac:dyDescent="0.2">
      <c r="B22" s="136"/>
      <c r="C22" s="136"/>
      <c r="D22" s="259"/>
      <c r="E22" s="294"/>
    </row>
    <row r="23" spans="2:5" x14ac:dyDescent="0.2">
      <c r="B23" s="136"/>
      <c r="C23" s="136"/>
      <c r="D23" s="259"/>
      <c r="E23" s="294"/>
    </row>
    <row r="24" spans="2:5" x14ac:dyDescent="0.2">
      <c r="B24" s="136"/>
      <c r="C24" s="136"/>
      <c r="D24" s="259"/>
      <c r="E24" s="294"/>
    </row>
    <row r="25" spans="2:5" x14ac:dyDescent="0.2">
      <c r="B25" s="136"/>
      <c r="C25" s="136"/>
      <c r="D25" s="259"/>
      <c r="E25" s="294"/>
    </row>
    <row r="26" spans="2:5" x14ac:dyDescent="0.2">
      <c r="B26" s="136"/>
      <c r="C26" s="136"/>
      <c r="D26" s="259"/>
      <c r="E26" s="294"/>
    </row>
    <row r="27" spans="2:5" x14ac:dyDescent="0.2">
      <c r="B27" s="136"/>
      <c r="C27" s="136"/>
      <c r="D27" s="259"/>
      <c r="E27" s="294"/>
    </row>
    <row r="28" spans="2:5" x14ac:dyDescent="0.2">
      <c r="B28" s="136"/>
      <c r="C28" s="136"/>
      <c r="D28" s="259"/>
      <c r="E28" s="294"/>
    </row>
    <row r="29" spans="2:5" x14ac:dyDescent="0.2">
      <c r="B29" s="136"/>
      <c r="C29" s="136"/>
      <c r="D29" s="259"/>
      <c r="E29" s="294"/>
    </row>
    <row r="30" spans="2:5" x14ac:dyDescent="0.2">
      <c r="B30" s="136"/>
      <c r="C30" s="136"/>
      <c r="D30" s="259"/>
      <c r="E30" s="294"/>
    </row>
    <row r="31" spans="2:5" x14ac:dyDescent="0.2">
      <c r="B31" s="136"/>
      <c r="C31" s="136"/>
      <c r="D31" s="259"/>
      <c r="E31" s="294"/>
    </row>
    <row r="32" spans="2:5" x14ac:dyDescent="0.2">
      <c r="B32" s="136"/>
      <c r="C32" s="136"/>
      <c r="D32" s="259"/>
      <c r="E32" s="294"/>
    </row>
    <row r="33" spans="2:5" x14ac:dyDescent="0.2">
      <c r="B33" s="136"/>
      <c r="C33" s="136"/>
      <c r="D33" s="259"/>
      <c r="E33" s="294"/>
    </row>
    <row r="34" spans="2:5" x14ac:dyDescent="0.2">
      <c r="B34" s="136"/>
      <c r="C34" s="136"/>
      <c r="D34" s="259"/>
      <c r="E34" s="294"/>
    </row>
  </sheetData>
  <mergeCells count="1">
    <mergeCell ref="B1:C1"/>
  </mergeCells>
  <pageMargins left="0.75" right="0.75" top="1" bottom="1" header="0.5" footer="0.5"/>
  <pageSetup paperSize="9" scale="3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6"/>
    <pageSetUpPr fitToPage="1"/>
  </sheetPr>
  <dimension ref="A1:R62"/>
  <sheetViews>
    <sheetView workbookViewId="0"/>
  </sheetViews>
  <sheetFormatPr defaultColWidth="9.140625" defaultRowHeight="23.25" x14ac:dyDescent="0.35"/>
  <cols>
    <col min="1" max="1" width="6.140625" style="7" customWidth="1"/>
    <col min="2" max="2" width="5.85546875" style="7" customWidth="1"/>
    <col min="3" max="4" width="16.85546875" style="7" customWidth="1"/>
    <col min="5" max="5" width="15" style="7" customWidth="1"/>
    <col min="6" max="6" width="5.85546875" style="7" customWidth="1"/>
    <col min="7" max="8" width="16.85546875" style="7" customWidth="1"/>
    <col min="9" max="9" width="13.140625" style="7" customWidth="1"/>
    <col min="10" max="10" width="6" style="7" customWidth="1"/>
    <col min="11" max="11" width="3.85546875" style="7" customWidth="1"/>
    <col min="12" max="17" width="10.85546875" style="7" customWidth="1"/>
    <col min="18" max="18" width="4" style="7" customWidth="1"/>
    <col min="19" max="16384" width="9.140625" style="7"/>
  </cols>
  <sheetData>
    <row r="1" spans="1:18" ht="23.25" customHeight="1" thickBot="1" x14ac:dyDescent="0.4">
      <c r="A1" s="7" t="s">
        <v>17</v>
      </c>
    </row>
    <row r="2" spans="1:18" ht="15" customHeight="1" x14ac:dyDescent="0.35">
      <c r="B2" s="72"/>
      <c r="C2" s="64"/>
      <c r="D2" s="64"/>
      <c r="E2" s="64"/>
      <c r="F2" s="64"/>
      <c r="G2" s="64"/>
      <c r="H2" s="64"/>
      <c r="I2" s="64"/>
      <c r="J2" s="65"/>
    </row>
    <row r="3" spans="1:18" ht="21" customHeight="1" x14ac:dyDescent="0.35">
      <c r="B3" s="73"/>
      <c r="C3" s="66"/>
      <c r="D3" s="67"/>
      <c r="E3" s="66"/>
      <c r="F3" s="67" t="s">
        <v>18</v>
      </c>
      <c r="G3" s="66"/>
      <c r="H3" s="67"/>
      <c r="I3" s="66"/>
      <c r="J3" s="68"/>
      <c r="K3" s="8"/>
      <c r="L3" s="8"/>
      <c r="M3" s="8"/>
      <c r="N3" s="8"/>
      <c r="O3" s="8"/>
      <c r="P3" s="8"/>
      <c r="Q3" s="8"/>
      <c r="R3" s="9"/>
    </row>
    <row r="4" spans="1:18" ht="15" customHeight="1" thickBot="1" x14ac:dyDescent="0.4">
      <c r="B4" s="73"/>
      <c r="C4" s="69"/>
      <c r="D4" s="70"/>
      <c r="E4" s="69"/>
      <c r="F4" s="69"/>
      <c r="G4" s="69"/>
      <c r="H4" s="71"/>
      <c r="I4" s="69"/>
      <c r="J4" s="68"/>
      <c r="K4" s="10"/>
      <c r="L4" s="10"/>
      <c r="M4" s="10"/>
      <c r="N4" s="10"/>
      <c r="O4" s="10"/>
      <c r="P4" s="10"/>
      <c r="Q4" s="10"/>
    </row>
    <row r="5" spans="1:18" s="10" customFormat="1" ht="20.100000000000001" customHeight="1" x14ac:dyDescent="0.2">
      <c r="B5" s="74"/>
      <c r="C5" s="75"/>
      <c r="D5" s="75"/>
      <c r="E5" s="75"/>
      <c r="F5" s="75"/>
      <c r="G5" s="75"/>
      <c r="H5" s="75"/>
      <c r="I5" s="75"/>
      <c r="J5" s="76"/>
      <c r="K5" s="11"/>
      <c r="R5" s="8"/>
    </row>
    <row r="6" spans="1:18" s="10" customFormat="1" ht="15" customHeight="1" x14ac:dyDescent="0.2">
      <c r="B6" s="77"/>
      <c r="C6" s="78"/>
      <c r="D6" s="78"/>
      <c r="E6" s="78"/>
      <c r="F6" s="78"/>
      <c r="G6" s="78"/>
      <c r="H6" s="78"/>
      <c r="I6" s="78"/>
      <c r="J6" s="79"/>
      <c r="K6" s="11"/>
      <c r="R6" s="8"/>
    </row>
    <row r="7" spans="1:18" s="10" customFormat="1" ht="15" customHeight="1" x14ac:dyDescent="0.2">
      <c r="B7" s="77"/>
      <c r="C7" s="78"/>
      <c r="D7" s="78"/>
      <c r="E7" s="78"/>
      <c r="F7" s="78"/>
      <c r="G7" s="78"/>
      <c r="H7" s="78"/>
      <c r="I7" s="78"/>
      <c r="J7" s="79"/>
      <c r="K7" s="11"/>
      <c r="R7" s="8"/>
    </row>
    <row r="8" spans="1:18" s="10" customFormat="1" ht="15" customHeight="1" x14ac:dyDescent="0.2">
      <c r="B8" s="77"/>
      <c r="C8" s="78"/>
      <c r="D8" s="78"/>
      <c r="E8" s="78"/>
      <c r="F8" s="78"/>
      <c r="G8" s="78"/>
      <c r="H8" s="78"/>
      <c r="I8" s="78"/>
      <c r="J8" s="79"/>
      <c r="K8" s="11"/>
      <c r="R8" s="8"/>
    </row>
    <row r="9" spans="1:18" s="10" customFormat="1" ht="15" customHeight="1" x14ac:dyDescent="0.2">
      <c r="B9" s="77"/>
      <c r="C9" s="78"/>
      <c r="D9" s="78"/>
      <c r="E9" s="78"/>
      <c r="F9" s="78"/>
      <c r="G9" s="78"/>
      <c r="H9" s="78"/>
      <c r="I9" s="78"/>
      <c r="J9" s="79"/>
      <c r="K9" s="11"/>
      <c r="R9" s="8"/>
    </row>
    <row r="10" spans="1:18" s="10" customFormat="1" ht="15" customHeight="1" x14ac:dyDescent="0.2">
      <c r="B10" s="77"/>
      <c r="C10" s="78"/>
      <c r="D10" s="78"/>
      <c r="E10" s="78"/>
      <c r="F10" s="78"/>
      <c r="G10" s="78"/>
      <c r="H10" s="78"/>
      <c r="I10" s="78"/>
      <c r="J10" s="79"/>
      <c r="K10" s="11"/>
      <c r="R10" s="8"/>
    </row>
    <row r="11" spans="1:18" s="10" customFormat="1" ht="15" customHeight="1" x14ac:dyDescent="0.2">
      <c r="B11" s="77"/>
      <c r="C11" s="78"/>
      <c r="D11" s="78"/>
      <c r="E11" s="78"/>
      <c r="F11" s="78"/>
      <c r="G11" s="78"/>
      <c r="H11" s="78"/>
      <c r="I11" s="78"/>
      <c r="J11" s="79"/>
      <c r="K11" s="11"/>
      <c r="R11" s="8"/>
    </row>
    <row r="12" spans="1:18" s="10" customFormat="1" ht="15" customHeight="1" x14ac:dyDescent="0.2">
      <c r="B12" s="77"/>
      <c r="C12" s="78"/>
      <c r="D12" s="78"/>
      <c r="E12" s="78"/>
      <c r="F12" s="78"/>
      <c r="G12" s="78"/>
      <c r="H12" s="78"/>
      <c r="I12" s="78"/>
      <c r="J12" s="79"/>
      <c r="K12" s="11"/>
      <c r="R12" s="8"/>
    </row>
    <row r="13" spans="1:18" s="10" customFormat="1" ht="15" customHeight="1" x14ac:dyDescent="0.2">
      <c r="B13" s="77"/>
      <c r="C13" s="78"/>
      <c r="D13" s="78"/>
      <c r="E13" s="78"/>
      <c r="F13" s="78"/>
      <c r="G13" s="78"/>
      <c r="H13" s="78"/>
      <c r="I13" s="78"/>
      <c r="J13" s="79"/>
      <c r="K13" s="11"/>
      <c r="R13" s="8"/>
    </row>
    <row r="14" spans="1:18" s="10" customFormat="1" ht="15" customHeight="1" x14ac:dyDescent="0.2">
      <c r="B14" s="77"/>
      <c r="C14" s="78"/>
      <c r="D14" s="78"/>
      <c r="E14" s="78"/>
      <c r="F14" s="78"/>
      <c r="G14" s="78"/>
      <c r="H14" s="78"/>
      <c r="I14" s="78"/>
      <c r="J14" s="79"/>
      <c r="K14" s="11"/>
      <c r="R14" s="8"/>
    </row>
    <row r="15" spans="1:18" s="10" customFormat="1" ht="15" customHeight="1" x14ac:dyDescent="0.2">
      <c r="B15" s="77"/>
      <c r="C15" s="78"/>
      <c r="D15" s="78"/>
      <c r="E15" s="78"/>
      <c r="F15" s="78"/>
      <c r="G15" s="78"/>
      <c r="H15" s="78"/>
      <c r="I15" s="78"/>
      <c r="J15" s="79"/>
      <c r="K15" s="11"/>
      <c r="R15" s="8"/>
    </row>
    <row r="16" spans="1:18" s="10" customFormat="1" ht="15" customHeight="1" x14ac:dyDescent="0.2">
      <c r="B16" s="77"/>
      <c r="C16" s="78"/>
      <c r="D16" s="78"/>
      <c r="E16" s="78"/>
      <c r="F16" s="78"/>
      <c r="G16" s="78"/>
      <c r="H16" s="78"/>
      <c r="I16" s="78"/>
      <c r="J16" s="79"/>
      <c r="K16" s="11"/>
      <c r="R16" s="8"/>
    </row>
    <row r="17" spans="2:18" s="10" customFormat="1" ht="15" customHeight="1" x14ac:dyDescent="0.2">
      <c r="B17" s="77"/>
      <c r="C17" s="78"/>
      <c r="D17" s="78"/>
      <c r="E17" s="78"/>
      <c r="F17" s="78"/>
      <c r="G17" s="78"/>
      <c r="H17" s="78"/>
      <c r="I17" s="78"/>
      <c r="J17" s="79"/>
      <c r="K17" s="11"/>
      <c r="R17" s="8"/>
    </row>
    <row r="18" spans="2:18" s="10" customFormat="1" ht="15" customHeight="1" x14ac:dyDescent="0.2">
      <c r="B18" s="77"/>
      <c r="C18" s="454"/>
      <c r="D18" s="454"/>
      <c r="E18" s="454"/>
      <c r="F18" s="78"/>
      <c r="G18" s="78"/>
      <c r="H18" s="78"/>
      <c r="I18" s="78"/>
      <c r="J18" s="79"/>
      <c r="K18" s="11"/>
      <c r="R18" s="8"/>
    </row>
    <row r="19" spans="2:18" s="10" customFormat="1" ht="15" customHeight="1" x14ac:dyDescent="0.2">
      <c r="B19" s="77"/>
      <c r="C19" s="78"/>
      <c r="D19" s="78"/>
      <c r="E19" s="78"/>
      <c r="F19" s="78"/>
      <c r="G19" s="78"/>
      <c r="H19" s="78"/>
      <c r="I19" s="78"/>
      <c r="J19" s="79"/>
      <c r="K19" s="11"/>
      <c r="L19" s="43"/>
      <c r="R19" s="8"/>
    </row>
    <row r="20" spans="2:18" s="10" customFormat="1" ht="15" customHeight="1" x14ac:dyDescent="0.2">
      <c r="B20" s="77"/>
      <c r="C20" s="78"/>
      <c r="D20" s="78"/>
      <c r="E20" s="78"/>
      <c r="F20" s="78"/>
      <c r="G20" s="78"/>
      <c r="H20" s="78"/>
      <c r="I20" s="78"/>
      <c r="J20" s="79"/>
      <c r="K20" s="11"/>
      <c r="R20" s="8"/>
    </row>
    <row r="21" spans="2:18" s="10" customFormat="1" ht="15" customHeight="1" x14ac:dyDescent="0.2">
      <c r="B21" s="77"/>
      <c r="C21" s="78"/>
      <c r="D21" s="78"/>
      <c r="E21" s="78"/>
      <c r="F21" s="78"/>
      <c r="G21" s="78"/>
      <c r="H21" s="78"/>
      <c r="I21" s="78"/>
      <c r="J21" s="79"/>
      <c r="K21" s="11"/>
      <c r="R21" s="8"/>
    </row>
    <row r="22" spans="2:18" s="10" customFormat="1" ht="15" customHeight="1" x14ac:dyDescent="0.2">
      <c r="B22" s="77"/>
      <c r="C22" s="78"/>
      <c r="D22" s="78"/>
      <c r="E22" s="78"/>
      <c r="F22" s="78"/>
      <c r="G22" s="78"/>
      <c r="H22" s="78"/>
      <c r="I22" s="78"/>
      <c r="J22" s="79"/>
      <c r="K22" s="11"/>
      <c r="R22" s="8"/>
    </row>
    <row r="23" spans="2:18" s="10" customFormat="1" ht="15" customHeight="1" x14ac:dyDescent="0.2">
      <c r="B23" s="77"/>
      <c r="C23" s="78"/>
      <c r="D23" s="78"/>
      <c r="E23" s="78"/>
      <c r="F23" s="78"/>
      <c r="G23" s="78"/>
      <c r="H23" s="78"/>
      <c r="I23" s="78"/>
      <c r="J23" s="79"/>
      <c r="K23" s="11"/>
      <c r="R23" s="8"/>
    </row>
    <row r="24" spans="2:18" s="10" customFormat="1" ht="15" customHeight="1" x14ac:dyDescent="0.2">
      <c r="B24" s="77"/>
      <c r="C24" s="78"/>
      <c r="D24" s="78"/>
      <c r="E24" s="78"/>
      <c r="F24" s="78"/>
      <c r="G24" s="78"/>
      <c r="H24" s="78"/>
      <c r="I24" s="78"/>
      <c r="J24" s="79"/>
      <c r="K24" s="11"/>
      <c r="R24" s="8"/>
    </row>
    <row r="25" spans="2:18" s="10" customFormat="1" ht="15.75" customHeight="1" x14ac:dyDescent="0.2">
      <c r="B25" s="77"/>
      <c r="C25" s="78"/>
      <c r="D25" s="78"/>
      <c r="E25" s="78"/>
      <c r="F25" s="78"/>
      <c r="G25" s="78"/>
      <c r="H25" s="78"/>
      <c r="I25" s="78"/>
      <c r="J25" s="79"/>
      <c r="K25" s="11"/>
      <c r="R25" s="8"/>
    </row>
    <row r="26" spans="2:18" s="10" customFormat="1" ht="15.75" customHeight="1" x14ac:dyDescent="0.2">
      <c r="B26" s="77"/>
      <c r="C26" s="78"/>
      <c r="D26" s="78"/>
      <c r="E26" s="78"/>
      <c r="F26" s="78"/>
      <c r="G26" s="78"/>
      <c r="H26" s="78"/>
      <c r="I26" s="78"/>
      <c r="J26" s="79"/>
      <c r="K26" s="11"/>
      <c r="R26" s="8"/>
    </row>
    <row r="27" spans="2:18" s="10" customFormat="1" ht="15" customHeight="1" x14ac:dyDescent="0.2">
      <c r="B27" s="77"/>
      <c r="C27" s="78"/>
      <c r="D27" s="78"/>
      <c r="E27" s="78"/>
      <c r="F27" s="78"/>
      <c r="G27" s="78"/>
      <c r="H27" s="78"/>
      <c r="I27" s="78"/>
      <c r="J27" s="79"/>
      <c r="K27" s="11"/>
      <c r="R27" s="8"/>
    </row>
    <row r="28" spans="2:18" s="10" customFormat="1" ht="15" customHeight="1" x14ac:dyDescent="0.2">
      <c r="B28" s="77"/>
      <c r="C28" s="78"/>
      <c r="D28" s="78"/>
      <c r="E28" s="78"/>
      <c r="F28" s="78"/>
      <c r="G28" s="78"/>
      <c r="H28" s="78"/>
      <c r="I28" s="78"/>
      <c r="J28" s="79"/>
      <c r="K28" s="11"/>
      <c r="R28" s="8"/>
    </row>
    <row r="29" spans="2:18" s="10" customFormat="1" ht="15" customHeight="1" x14ac:dyDescent="0.2">
      <c r="B29" s="77"/>
      <c r="C29" s="78"/>
      <c r="D29" s="78"/>
      <c r="E29" s="78"/>
      <c r="F29" s="78"/>
      <c r="G29" s="78"/>
      <c r="H29" s="78"/>
      <c r="I29" s="78"/>
      <c r="J29" s="79"/>
      <c r="K29" s="11"/>
      <c r="R29" s="8"/>
    </row>
    <row r="30" spans="2:18" s="10" customFormat="1" ht="15" customHeight="1" x14ac:dyDescent="0.2">
      <c r="B30" s="77"/>
      <c r="C30" s="78"/>
      <c r="D30" s="80"/>
      <c r="E30" s="78"/>
      <c r="F30" s="78"/>
      <c r="G30" s="78"/>
      <c r="H30" s="78"/>
      <c r="I30" s="78"/>
      <c r="J30" s="79"/>
      <c r="K30" s="11"/>
      <c r="R30" s="8"/>
    </row>
    <row r="31" spans="2:18" s="10" customFormat="1" ht="15" customHeight="1" x14ac:dyDescent="0.2">
      <c r="B31" s="77"/>
      <c r="C31" s="80"/>
      <c r="D31" s="80"/>
      <c r="E31" s="78"/>
      <c r="F31" s="78"/>
      <c r="G31" s="78"/>
      <c r="H31" s="78"/>
      <c r="I31" s="78"/>
      <c r="J31" s="79"/>
      <c r="K31" s="11"/>
      <c r="R31" s="8"/>
    </row>
    <row r="32" spans="2:18" s="10" customFormat="1" ht="15" customHeight="1" x14ac:dyDescent="0.2">
      <c r="B32" s="77"/>
      <c r="C32" s="80"/>
      <c r="D32" s="80"/>
      <c r="E32" s="78"/>
      <c r="F32" s="78"/>
      <c r="G32" s="78"/>
      <c r="H32" s="78"/>
      <c r="I32" s="78"/>
      <c r="J32" s="79"/>
      <c r="K32" s="11"/>
      <c r="R32" s="8"/>
    </row>
    <row r="33" spans="2:18" s="10" customFormat="1" ht="15" customHeight="1" x14ac:dyDescent="0.2">
      <c r="B33" s="77"/>
      <c r="C33" s="80"/>
      <c r="D33" s="80"/>
      <c r="E33" s="78"/>
      <c r="F33" s="78"/>
      <c r="G33" s="78"/>
      <c r="H33" s="78"/>
      <c r="I33" s="78"/>
      <c r="J33" s="79"/>
      <c r="K33" s="11"/>
      <c r="R33" s="8"/>
    </row>
    <row r="34" spans="2:18" s="10" customFormat="1" ht="15" customHeight="1" x14ac:dyDescent="0.2">
      <c r="B34" s="77"/>
      <c r="C34" s="78"/>
      <c r="D34" s="78"/>
      <c r="E34" s="78"/>
      <c r="F34" s="78"/>
      <c r="G34" s="78"/>
      <c r="H34" s="78"/>
      <c r="I34" s="78"/>
      <c r="J34" s="79"/>
      <c r="K34" s="11"/>
      <c r="R34" s="8"/>
    </row>
    <row r="35" spans="2:18" s="10" customFormat="1" ht="15" customHeight="1" x14ac:dyDescent="0.2">
      <c r="B35" s="77"/>
      <c r="C35" s="78"/>
      <c r="D35" s="78"/>
      <c r="E35" s="78"/>
      <c r="F35" s="78"/>
      <c r="G35" s="78"/>
      <c r="H35" s="78"/>
      <c r="I35" s="78"/>
      <c r="J35" s="79"/>
      <c r="K35" s="12"/>
      <c r="L35" s="8"/>
      <c r="M35" s="8"/>
      <c r="N35" s="8"/>
      <c r="O35" s="8"/>
      <c r="P35" s="8"/>
      <c r="Q35" s="8"/>
      <c r="R35" s="8"/>
    </row>
    <row r="36" spans="2:18" s="10" customFormat="1" ht="15" customHeight="1" x14ac:dyDescent="0.2">
      <c r="B36" s="77"/>
      <c r="C36" s="78"/>
      <c r="D36" s="78"/>
      <c r="E36" s="78"/>
      <c r="F36" s="78"/>
      <c r="G36" s="78"/>
      <c r="H36" s="78"/>
      <c r="I36" s="78"/>
      <c r="J36" s="79"/>
      <c r="K36" s="12"/>
      <c r="L36" s="8"/>
      <c r="M36" s="8"/>
      <c r="N36" s="8"/>
      <c r="O36" s="8"/>
      <c r="P36" s="8"/>
      <c r="Q36" s="8"/>
      <c r="R36" s="8"/>
    </row>
    <row r="37" spans="2:18" s="10" customFormat="1" ht="15" customHeight="1" x14ac:dyDescent="0.2">
      <c r="B37" s="77"/>
      <c r="C37" s="78"/>
      <c r="D37" s="78"/>
      <c r="E37" s="78"/>
      <c r="F37" s="78"/>
      <c r="G37" s="78"/>
      <c r="H37" s="78"/>
      <c r="I37" s="78"/>
      <c r="J37" s="79"/>
      <c r="K37" s="12"/>
      <c r="L37" s="8"/>
      <c r="M37" s="8"/>
      <c r="N37" s="8"/>
      <c r="O37" s="8"/>
      <c r="P37" s="8"/>
      <c r="Q37" s="8"/>
      <c r="R37" s="8"/>
    </row>
    <row r="38" spans="2:18" s="10" customFormat="1" ht="15" customHeight="1" x14ac:dyDescent="0.2">
      <c r="B38" s="77"/>
      <c r="C38" s="78"/>
      <c r="D38" s="78"/>
      <c r="E38" s="78"/>
      <c r="F38" s="78"/>
      <c r="G38" s="78"/>
      <c r="H38" s="78"/>
      <c r="I38" s="78"/>
      <c r="J38" s="79"/>
      <c r="K38" s="12"/>
      <c r="L38" s="8"/>
      <c r="M38" s="8"/>
      <c r="N38" s="8"/>
      <c r="O38" s="8"/>
      <c r="P38" s="8"/>
      <c r="Q38" s="8"/>
      <c r="R38" s="8"/>
    </row>
    <row r="39" spans="2:18" s="10" customFormat="1" ht="15" customHeight="1" x14ac:dyDescent="0.2">
      <c r="B39" s="77"/>
      <c r="C39" s="78"/>
      <c r="D39" s="78"/>
      <c r="E39" s="78"/>
      <c r="F39" s="78"/>
      <c r="G39" s="78"/>
      <c r="H39" s="78"/>
      <c r="I39" s="78"/>
      <c r="J39" s="79"/>
      <c r="K39" s="12"/>
      <c r="L39" s="8"/>
      <c r="M39" s="8"/>
      <c r="N39" s="8"/>
      <c r="O39" s="8"/>
      <c r="P39" s="8"/>
      <c r="Q39" s="8"/>
      <c r="R39" s="8"/>
    </row>
    <row r="40" spans="2:18" s="10" customFormat="1" ht="15" customHeight="1" x14ac:dyDescent="0.2">
      <c r="B40" s="77"/>
      <c r="C40" s="78"/>
      <c r="D40" s="78"/>
      <c r="E40" s="78"/>
      <c r="F40" s="78"/>
      <c r="G40" s="78"/>
      <c r="H40" s="78"/>
      <c r="I40" s="78"/>
      <c r="J40" s="79"/>
      <c r="K40" s="12"/>
      <c r="L40" s="8"/>
      <c r="M40" s="8"/>
      <c r="N40" s="8"/>
      <c r="O40" s="8"/>
      <c r="P40" s="8"/>
      <c r="Q40" s="8"/>
      <c r="R40" s="8"/>
    </row>
    <row r="41" spans="2:18" s="10" customFormat="1" ht="15" customHeight="1" x14ac:dyDescent="0.2">
      <c r="B41" s="77"/>
      <c r="C41" s="78"/>
      <c r="D41" s="78"/>
      <c r="E41" s="78"/>
      <c r="F41" s="78"/>
      <c r="G41" s="78"/>
      <c r="H41" s="78"/>
      <c r="I41" s="78"/>
      <c r="J41" s="79"/>
      <c r="K41" s="12"/>
      <c r="L41" s="8"/>
      <c r="M41" s="8"/>
      <c r="N41" s="8"/>
      <c r="O41" s="8"/>
      <c r="P41" s="8"/>
      <c r="Q41" s="8"/>
      <c r="R41" s="8"/>
    </row>
    <row r="42" spans="2:18" s="10" customFormat="1" ht="15" customHeight="1" x14ac:dyDescent="0.2">
      <c r="B42" s="77"/>
      <c r="C42" s="78"/>
      <c r="D42" s="78"/>
      <c r="E42" s="78"/>
      <c r="F42" s="78"/>
      <c r="G42" s="78"/>
      <c r="H42" s="78"/>
      <c r="I42" s="78"/>
      <c r="J42" s="79"/>
      <c r="K42" s="12"/>
      <c r="L42" s="8"/>
      <c r="M42" s="8"/>
      <c r="N42" s="8"/>
      <c r="O42" s="8"/>
      <c r="P42" s="8"/>
      <c r="Q42" s="8"/>
      <c r="R42" s="8"/>
    </row>
    <row r="43" spans="2:18" s="10" customFormat="1" ht="15" customHeight="1" x14ac:dyDescent="0.2">
      <c r="B43" s="77"/>
      <c r="C43" s="78"/>
      <c r="D43" s="78"/>
      <c r="E43" s="78"/>
      <c r="F43" s="81"/>
      <c r="G43" s="78"/>
      <c r="H43" s="78"/>
      <c r="I43" s="78"/>
      <c r="J43" s="79"/>
      <c r="K43" s="12"/>
      <c r="L43" s="8"/>
      <c r="M43" s="8"/>
      <c r="N43" s="8"/>
      <c r="O43" s="8"/>
      <c r="P43" s="8"/>
      <c r="Q43" s="8"/>
      <c r="R43" s="8"/>
    </row>
    <row r="44" spans="2:18" s="10" customFormat="1" ht="15" customHeight="1" x14ac:dyDescent="0.2">
      <c r="B44" s="77"/>
      <c r="C44" s="78"/>
      <c r="D44" s="78"/>
      <c r="E44" s="78"/>
      <c r="F44" s="81"/>
      <c r="G44" s="78"/>
      <c r="H44" s="201"/>
      <c r="I44" s="201"/>
      <c r="J44" s="79"/>
      <c r="K44" s="12"/>
      <c r="L44" s="8"/>
      <c r="M44" s="8"/>
      <c r="N44" s="8"/>
      <c r="O44" s="8"/>
      <c r="P44" s="8"/>
      <c r="Q44" s="8"/>
      <c r="R44" s="8"/>
    </row>
    <row r="45" spans="2:18" s="10" customFormat="1" ht="15" customHeight="1" x14ac:dyDescent="0.2">
      <c r="B45" s="77"/>
      <c r="C45" s="78"/>
      <c r="D45" s="78"/>
      <c r="E45" s="78"/>
      <c r="F45" s="81"/>
      <c r="G45" s="78"/>
      <c r="H45" s="78"/>
      <c r="I45" s="78"/>
      <c r="J45" s="79"/>
      <c r="K45" s="12"/>
      <c r="L45" s="8"/>
      <c r="M45" s="8"/>
      <c r="N45" s="8"/>
      <c r="O45" s="8"/>
      <c r="P45" s="8"/>
      <c r="Q45" s="8"/>
      <c r="R45" s="8"/>
    </row>
    <row r="46" spans="2:18" s="10" customFormat="1" ht="15" customHeight="1" x14ac:dyDescent="0.2">
      <c r="B46" s="77"/>
      <c r="C46" s="78"/>
      <c r="D46" s="78"/>
      <c r="E46" s="78"/>
      <c r="F46" s="81"/>
      <c r="G46" s="78"/>
      <c r="H46" s="78"/>
      <c r="I46" s="78"/>
      <c r="J46" s="79"/>
      <c r="K46" s="12"/>
      <c r="L46" s="8"/>
      <c r="M46" s="8"/>
      <c r="N46" s="8"/>
      <c r="O46" s="8"/>
      <c r="P46" s="8"/>
      <c r="Q46" s="8"/>
      <c r="R46" s="8"/>
    </row>
    <row r="47" spans="2:18" s="10" customFormat="1" ht="15" customHeight="1" x14ac:dyDescent="0.2">
      <c r="B47" s="77"/>
      <c r="C47" s="78"/>
      <c r="D47" s="78"/>
      <c r="E47" s="78"/>
      <c r="F47" s="81"/>
      <c r="G47" s="78"/>
      <c r="H47" s="78"/>
      <c r="I47" s="78"/>
      <c r="J47" s="79"/>
      <c r="K47" s="12"/>
      <c r="L47" s="8"/>
      <c r="M47" s="8"/>
      <c r="N47" s="8"/>
      <c r="O47" s="8"/>
      <c r="P47" s="8"/>
      <c r="Q47" s="8"/>
      <c r="R47" s="8"/>
    </row>
    <row r="48" spans="2:18" s="10" customFormat="1" ht="15" customHeight="1" x14ac:dyDescent="0.2">
      <c r="B48" s="77"/>
      <c r="C48" s="78"/>
      <c r="D48" s="78"/>
      <c r="E48" s="78"/>
      <c r="F48" s="81"/>
      <c r="G48" s="78"/>
      <c r="H48" s="78"/>
      <c r="I48" s="78"/>
      <c r="J48" s="79"/>
      <c r="K48" s="12"/>
      <c r="L48" s="8"/>
      <c r="M48" s="8"/>
      <c r="N48" s="8"/>
      <c r="O48" s="8"/>
      <c r="P48" s="8"/>
      <c r="Q48" s="8"/>
      <c r="R48" s="8"/>
    </row>
    <row r="49" spans="2:18" s="10" customFormat="1" ht="15" customHeight="1" x14ac:dyDescent="0.2">
      <c r="B49" s="77"/>
      <c r="C49" s="78"/>
      <c r="D49" s="78"/>
      <c r="E49" s="78"/>
      <c r="F49" s="81"/>
      <c r="G49" s="78"/>
      <c r="H49" s="78"/>
      <c r="I49" s="78"/>
      <c r="J49" s="79"/>
      <c r="K49" s="12"/>
      <c r="L49" s="8"/>
      <c r="M49" s="8"/>
      <c r="N49" s="8"/>
      <c r="O49" s="8"/>
      <c r="P49" s="8"/>
      <c r="Q49" s="8"/>
      <c r="R49" s="8"/>
    </row>
    <row r="50" spans="2:18" s="10" customFormat="1" ht="15" customHeight="1" x14ac:dyDescent="0.2">
      <c r="B50" s="77"/>
      <c r="C50" s="78"/>
      <c r="D50" s="78"/>
      <c r="E50" s="78"/>
      <c r="F50" s="81"/>
      <c r="G50" s="78"/>
      <c r="H50" s="78"/>
      <c r="I50" s="78"/>
      <c r="J50" s="79"/>
      <c r="K50" s="12"/>
      <c r="L50" s="8"/>
      <c r="M50" s="8"/>
      <c r="N50" s="8"/>
      <c r="O50" s="8"/>
      <c r="P50" s="8"/>
      <c r="Q50" s="8"/>
      <c r="R50" s="8"/>
    </row>
    <row r="51" spans="2:18" s="10" customFormat="1" ht="15" customHeight="1" x14ac:dyDescent="0.2">
      <c r="B51" s="77"/>
      <c r="C51" s="78"/>
      <c r="D51" s="78"/>
      <c r="E51" s="78"/>
      <c r="F51" s="81"/>
      <c r="G51" s="78"/>
      <c r="H51" s="78"/>
      <c r="I51" s="78"/>
      <c r="J51" s="79"/>
      <c r="K51" s="12"/>
      <c r="L51" s="8"/>
      <c r="M51" s="8"/>
      <c r="N51" s="8"/>
      <c r="O51" s="8"/>
      <c r="P51" s="8"/>
      <c r="Q51" s="8"/>
      <c r="R51" s="8"/>
    </row>
    <row r="52" spans="2:18" s="10" customFormat="1" ht="15" customHeight="1" x14ac:dyDescent="0.2">
      <c r="B52" s="77"/>
      <c r="C52" s="78"/>
      <c r="D52" s="78"/>
      <c r="E52" s="78"/>
      <c r="F52" s="81"/>
      <c r="G52" s="78"/>
      <c r="H52" s="78"/>
      <c r="I52" s="78"/>
      <c r="J52" s="79"/>
      <c r="K52" s="12"/>
      <c r="L52" s="8"/>
      <c r="M52" s="8"/>
      <c r="N52" s="8"/>
      <c r="O52" s="8"/>
      <c r="P52" s="8"/>
      <c r="Q52" s="8"/>
      <c r="R52" s="8"/>
    </row>
    <row r="53" spans="2:18" s="10" customFormat="1" ht="15" customHeight="1" x14ac:dyDescent="0.2">
      <c r="B53" s="77"/>
      <c r="C53" s="78"/>
      <c r="D53" s="78"/>
      <c r="E53" s="78"/>
      <c r="F53" s="81"/>
      <c r="G53" s="78"/>
      <c r="H53" s="78"/>
      <c r="I53" s="78"/>
      <c r="J53" s="79"/>
      <c r="K53" s="12"/>
      <c r="L53" s="8"/>
      <c r="M53" s="8"/>
      <c r="N53" s="8"/>
      <c r="O53" s="8"/>
      <c r="P53" s="8"/>
      <c r="Q53" s="8"/>
      <c r="R53" s="8"/>
    </row>
    <row r="54" spans="2:18" s="10" customFormat="1" ht="15" customHeight="1" x14ac:dyDescent="0.2">
      <c r="B54" s="77"/>
      <c r="C54" s="78"/>
      <c r="D54" s="78"/>
      <c r="E54" s="78"/>
      <c r="F54" s="81"/>
      <c r="G54" s="78"/>
      <c r="H54" s="78"/>
      <c r="I54" s="78"/>
      <c r="J54" s="79"/>
      <c r="K54" s="12"/>
      <c r="L54" s="8"/>
      <c r="M54" s="8"/>
      <c r="N54" s="8"/>
      <c r="O54" s="8"/>
      <c r="P54" s="8"/>
      <c r="Q54" s="8"/>
      <c r="R54" s="8"/>
    </row>
    <row r="55" spans="2:18" s="10" customFormat="1" ht="15" customHeight="1" x14ac:dyDescent="0.2">
      <c r="B55" s="77"/>
      <c r="C55" s="78"/>
      <c r="D55" s="78"/>
      <c r="E55" s="78"/>
      <c r="F55" s="81"/>
      <c r="G55" s="78"/>
      <c r="H55" s="78"/>
      <c r="I55" s="78"/>
      <c r="J55" s="79"/>
      <c r="K55" s="12"/>
      <c r="L55" s="8"/>
      <c r="M55" s="8"/>
      <c r="N55" s="8"/>
      <c r="O55" s="8"/>
      <c r="P55" s="8"/>
      <c r="Q55" s="8"/>
      <c r="R55" s="8"/>
    </row>
    <row r="56" spans="2:18" ht="24" thickBot="1" x14ac:dyDescent="0.4">
      <c r="B56" s="82"/>
      <c r="C56" s="83"/>
      <c r="D56" s="83"/>
      <c r="E56" s="84"/>
      <c r="F56" s="84"/>
      <c r="G56" s="84"/>
      <c r="H56" s="84"/>
      <c r="I56" s="84"/>
      <c r="J56" s="85"/>
    </row>
    <row r="57" spans="2:18" ht="36" customHeight="1" x14ac:dyDescent="0.35"/>
    <row r="62" spans="2:18" x14ac:dyDescent="0.35">
      <c r="G62" s="13"/>
    </row>
  </sheetData>
  <mergeCells count="1">
    <mergeCell ref="C18:E18"/>
  </mergeCells>
  <pageMargins left="0.25" right="0.25" top="0.75" bottom="0.75" header="0.3" footer="0.3"/>
  <pageSetup paperSize="9" scale="50" orientation="portrait" r:id="rId1"/>
  <headerFooter alignWithMargins="0">
    <oddFooter>&amp;L&amp;D&amp;C&amp; Template: &amp;A
&amp;F&amp;R&amp;P o&amp;Of &amp;N</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rgb="FF009999"/>
    <pageSetUpPr fitToPage="1"/>
  </sheetPr>
  <dimension ref="B1:BJ111"/>
  <sheetViews>
    <sheetView workbookViewId="0"/>
  </sheetViews>
  <sheetFormatPr defaultColWidth="9.140625" defaultRowHeight="12.75" x14ac:dyDescent="0.2"/>
  <cols>
    <col min="1" max="1" width="11.85546875" style="16" customWidth="1"/>
    <col min="2" max="2" width="24.85546875" style="16" customWidth="1"/>
    <col min="3" max="3" width="35.85546875" style="16" customWidth="1"/>
    <col min="4" max="4" width="18.140625" style="16" customWidth="1"/>
    <col min="5" max="5" width="24.85546875" style="16" customWidth="1"/>
    <col min="6" max="11" width="9.140625" style="16"/>
    <col min="12" max="12" width="13.140625" style="16" customWidth="1"/>
    <col min="13" max="18" width="9.140625" style="16"/>
    <col min="19" max="19" width="14" style="16" customWidth="1"/>
    <col min="20" max="37" width="9.140625" style="16"/>
    <col min="38" max="38" width="14" style="16" customWidth="1"/>
    <col min="39" max="16384" width="9.140625" style="16"/>
  </cols>
  <sheetData>
    <row r="1" spans="2:62" ht="20.25" x14ac:dyDescent="0.3">
      <c r="B1" s="467" t="s">
        <v>201</v>
      </c>
      <c r="C1" s="467"/>
      <c r="D1" s="485"/>
    </row>
    <row r="2" spans="2:62" ht="15" x14ac:dyDescent="0.25">
      <c r="B2" s="334" t="str">
        <f>Tradingname</f>
        <v>EII GAS TRANSMISSION SERVICES WA (OPERATIONS) PTY LIMITED</v>
      </c>
      <c r="C2" s="335"/>
    </row>
    <row r="3" spans="2:62" ht="15" x14ac:dyDescent="0.25">
      <c r="B3" s="336" t="s">
        <v>240</v>
      </c>
      <c r="C3" s="337" t="str">
        <f>TEXT(Yearstart,"dd/mm/yyyy")&amp;" to "&amp;TEXT(Yearending,"dd/mm/yyyy")</f>
        <v>01/01/2024 to 31/12/2024</v>
      </c>
    </row>
    <row r="4" spans="2:62" x14ac:dyDescent="0.2">
      <c r="B4" s="23"/>
      <c r="C4" s="23"/>
    </row>
    <row r="5" spans="2:62" ht="15.75" x14ac:dyDescent="0.2">
      <c r="B5" s="457" t="s">
        <v>203</v>
      </c>
      <c r="C5" s="457"/>
      <c r="D5" s="457"/>
      <c r="E5" s="191"/>
    </row>
    <row r="7" spans="2:62" s="24" customFormat="1" ht="13.35" customHeight="1" x14ac:dyDescent="0.2">
      <c r="B7" s="490" t="s">
        <v>507</v>
      </c>
      <c r="C7" s="490" t="s">
        <v>33</v>
      </c>
      <c r="D7" s="209"/>
      <c r="E7" s="493" t="s">
        <v>506</v>
      </c>
      <c r="F7" s="496" t="s">
        <v>101</v>
      </c>
      <c r="G7" s="497"/>
      <c r="H7" s="497"/>
      <c r="I7" s="497"/>
      <c r="J7" s="497"/>
      <c r="K7" s="498"/>
      <c r="L7" s="502" t="s">
        <v>102</v>
      </c>
      <c r="M7" s="503"/>
      <c r="N7" s="503"/>
      <c r="O7" s="503"/>
      <c r="P7" s="503"/>
      <c r="Q7" s="503"/>
      <c r="R7" s="504"/>
      <c r="S7" s="486" t="s">
        <v>103</v>
      </c>
      <c r="T7" s="482"/>
      <c r="U7" s="482"/>
      <c r="V7" s="482"/>
      <c r="W7" s="482"/>
      <c r="X7" s="482"/>
      <c r="Y7" s="482"/>
      <c r="Z7" s="482"/>
      <c r="AA7" s="482"/>
      <c r="AB7" s="482"/>
      <c r="AC7" s="482"/>
      <c r="AD7" s="482"/>
      <c r="AE7" s="482"/>
      <c r="AF7" s="482"/>
      <c r="AG7" s="482"/>
      <c r="AH7" s="482"/>
      <c r="AI7" s="482"/>
      <c r="AJ7" s="482"/>
      <c r="AK7" s="483"/>
      <c r="AL7" s="487" t="s">
        <v>104</v>
      </c>
      <c r="AM7" s="488"/>
      <c r="AN7" s="488"/>
      <c r="AO7" s="488"/>
      <c r="AP7" s="488"/>
      <c r="AQ7" s="488"/>
      <c r="AR7" s="488"/>
      <c r="AS7" s="488"/>
      <c r="AT7" s="488"/>
      <c r="AU7" s="488"/>
      <c r="AV7" s="488"/>
      <c r="AW7" s="488"/>
      <c r="AX7" s="488"/>
      <c r="AY7" s="488"/>
      <c r="AZ7" s="488"/>
      <c r="BA7" s="488"/>
      <c r="BB7" s="488"/>
      <c r="BC7" s="488"/>
      <c r="BD7" s="488"/>
      <c r="BE7" s="488"/>
      <c r="BF7" s="488"/>
      <c r="BG7" s="488"/>
      <c r="BH7" s="488"/>
      <c r="BI7" s="488"/>
      <c r="BJ7" s="489"/>
    </row>
    <row r="8" spans="2:62" s="23" customFormat="1" ht="15" x14ac:dyDescent="0.2">
      <c r="B8" s="491"/>
      <c r="C8" s="491"/>
      <c r="D8" s="210"/>
      <c r="E8" s="494"/>
      <c r="F8" s="499"/>
      <c r="G8" s="500"/>
      <c r="H8" s="500"/>
      <c r="I8" s="500"/>
      <c r="J8" s="500"/>
      <c r="K8" s="501"/>
      <c r="L8" s="505"/>
      <c r="M8" s="506"/>
      <c r="N8" s="506"/>
      <c r="O8" s="506"/>
      <c r="P8" s="506"/>
      <c r="Q8" s="506"/>
      <c r="R8" s="506"/>
      <c r="S8" s="213"/>
      <c r="T8" s="482" t="s">
        <v>105</v>
      </c>
      <c r="U8" s="482"/>
      <c r="V8" s="482"/>
      <c r="W8" s="482"/>
      <c r="X8" s="482"/>
      <c r="Y8" s="483"/>
      <c r="Z8" s="479" t="s">
        <v>106</v>
      </c>
      <c r="AA8" s="479"/>
      <c r="AB8" s="479"/>
      <c r="AC8" s="479"/>
      <c r="AD8" s="479"/>
      <c r="AE8" s="480"/>
      <c r="AF8" s="478" t="s">
        <v>107</v>
      </c>
      <c r="AG8" s="479"/>
      <c r="AH8" s="479"/>
      <c r="AI8" s="479"/>
      <c r="AJ8" s="479"/>
      <c r="AK8" s="480"/>
      <c r="AL8" s="214"/>
      <c r="AM8" s="507" t="s">
        <v>108</v>
      </c>
      <c r="AN8" s="508"/>
      <c r="AO8" s="508"/>
      <c r="AP8" s="508"/>
      <c r="AQ8" s="508"/>
      <c r="AR8" s="509"/>
      <c r="AS8" s="507" t="s">
        <v>109</v>
      </c>
      <c r="AT8" s="508"/>
      <c r="AU8" s="508"/>
      <c r="AV8" s="508"/>
      <c r="AW8" s="508"/>
      <c r="AX8" s="509"/>
      <c r="AY8" s="507" t="s">
        <v>110</v>
      </c>
      <c r="AZ8" s="508"/>
      <c r="BA8" s="508"/>
      <c r="BB8" s="508"/>
      <c r="BC8" s="508"/>
      <c r="BD8" s="509"/>
      <c r="BE8" s="507" t="s">
        <v>111</v>
      </c>
      <c r="BF8" s="508"/>
      <c r="BG8" s="508"/>
      <c r="BH8" s="508"/>
      <c r="BI8" s="508"/>
      <c r="BJ8" s="509"/>
    </row>
    <row r="9" spans="2:62" s="23" customFormat="1" ht="36" x14ac:dyDescent="0.2">
      <c r="B9" s="491"/>
      <c r="C9" s="491"/>
      <c r="D9" s="210" t="s">
        <v>22</v>
      </c>
      <c r="E9" s="494"/>
      <c r="F9" s="484" t="s">
        <v>112</v>
      </c>
      <c r="G9" s="484"/>
      <c r="H9" s="484"/>
      <c r="I9" s="481" t="s">
        <v>113</v>
      </c>
      <c r="J9" s="481"/>
      <c r="K9" s="481"/>
      <c r="L9" s="212" t="s">
        <v>114</v>
      </c>
      <c r="M9" s="484" t="s">
        <v>92</v>
      </c>
      <c r="N9" s="484"/>
      <c r="O9" s="484"/>
      <c r="P9" s="481" t="s">
        <v>93</v>
      </c>
      <c r="Q9" s="481"/>
      <c r="R9" s="481"/>
      <c r="S9" s="212" t="s">
        <v>115</v>
      </c>
      <c r="T9" s="484" t="s">
        <v>92</v>
      </c>
      <c r="U9" s="484"/>
      <c r="V9" s="484"/>
      <c r="W9" s="481" t="s">
        <v>93</v>
      </c>
      <c r="X9" s="481"/>
      <c r="Y9" s="481"/>
      <c r="Z9" s="484" t="s">
        <v>92</v>
      </c>
      <c r="AA9" s="484"/>
      <c r="AB9" s="484"/>
      <c r="AC9" s="481" t="s">
        <v>93</v>
      </c>
      <c r="AD9" s="481"/>
      <c r="AE9" s="481"/>
      <c r="AF9" s="484" t="s">
        <v>92</v>
      </c>
      <c r="AG9" s="484"/>
      <c r="AH9" s="484"/>
      <c r="AI9" s="481" t="s">
        <v>93</v>
      </c>
      <c r="AJ9" s="481"/>
      <c r="AK9" s="481"/>
      <c r="AL9" s="212" t="s">
        <v>116</v>
      </c>
      <c r="AM9" s="484" t="s">
        <v>92</v>
      </c>
      <c r="AN9" s="484"/>
      <c r="AO9" s="484"/>
      <c r="AP9" s="481" t="s">
        <v>93</v>
      </c>
      <c r="AQ9" s="481"/>
      <c r="AR9" s="481"/>
      <c r="AS9" s="484" t="s">
        <v>92</v>
      </c>
      <c r="AT9" s="484"/>
      <c r="AU9" s="484"/>
      <c r="AV9" s="481" t="s">
        <v>93</v>
      </c>
      <c r="AW9" s="481"/>
      <c r="AX9" s="481"/>
      <c r="AY9" s="484" t="s">
        <v>92</v>
      </c>
      <c r="AZ9" s="484"/>
      <c r="BA9" s="484"/>
      <c r="BB9" s="481" t="s">
        <v>93</v>
      </c>
      <c r="BC9" s="481"/>
      <c r="BD9" s="481"/>
      <c r="BE9" s="484" t="s">
        <v>92</v>
      </c>
      <c r="BF9" s="484"/>
      <c r="BG9" s="484"/>
      <c r="BH9" s="481" t="s">
        <v>93</v>
      </c>
      <c r="BI9" s="481"/>
      <c r="BJ9" s="481"/>
    </row>
    <row r="10" spans="2:62" s="23" customFormat="1" ht="32.25" customHeight="1" x14ac:dyDescent="0.2">
      <c r="B10" s="492"/>
      <c r="C10" s="492"/>
      <c r="D10" s="211" t="s">
        <v>176</v>
      </c>
      <c r="E10" s="495"/>
      <c r="F10" s="210" t="s">
        <v>508</v>
      </c>
      <c r="G10" s="210" t="s">
        <v>509</v>
      </c>
      <c r="H10" s="210" t="s">
        <v>451</v>
      </c>
      <c r="I10" s="210" t="s">
        <v>508</v>
      </c>
      <c r="J10" s="210" t="s">
        <v>452</v>
      </c>
      <c r="K10" s="210" t="s">
        <v>451</v>
      </c>
      <c r="L10" s="323" t="s">
        <v>510</v>
      </c>
      <c r="M10" s="324" t="s">
        <v>449</v>
      </c>
      <c r="N10" s="324" t="s">
        <v>509</v>
      </c>
      <c r="O10" s="324" t="s">
        <v>451</v>
      </c>
      <c r="P10" s="324" t="s">
        <v>449</v>
      </c>
      <c r="Q10" s="324" t="s">
        <v>452</v>
      </c>
      <c r="R10" s="324" t="s">
        <v>451</v>
      </c>
      <c r="S10" s="325" t="s">
        <v>176</v>
      </c>
      <c r="T10" s="325" t="s">
        <v>449</v>
      </c>
      <c r="U10" s="325" t="s">
        <v>509</v>
      </c>
      <c r="V10" s="325" t="s">
        <v>451</v>
      </c>
      <c r="W10" s="325" t="s">
        <v>449</v>
      </c>
      <c r="X10" s="325" t="s">
        <v>177</v>
      </c>
      <c r="Y10" s="325" t="s">
        <v>451</v>
      </c>
      <c r="Z10" s="325" t="s">
        <v>508</v>
      </c>
      <c r="AA10" s="325" t="s">
        <v>509</v>
      </c>
      <c r="AB10" s="325" t="s">
        <v>451</v>
      </c>
      <c r="AC10" s="325" t="s">
        <v>508</v>
      </c>
      <c r="AD10" s="325" t="s">
        <v>177</v>
      </c>
      <c r="AE10" s="325" t="s">
        <v>451</v>
      </c>
      <c r="AF10" s="325" t="s">
        <v>449</v>
      </c>
      <c r="AG10" s="325" t="s">
        <v>509</v>
      </c>
      <c r="AH10" s="325" t="s">
        <v>451</v>
      </c>
      <c r="AI10" s="325" t="s">
        <v>449</v>
      </c>
      <c r="AJ10" s="325" t="s">
        <v>177</v>
      </c>
      <c r="AK10" s="325" t="s">
        <v>451</v>
      </c>
      <c r="AL10" s="326" t="s">
        <v>176</v>
      </c>
      <c r="AM10" s="326" t="s">
        <v>508</v>
      </c>
      <c r="AN10" s="326" t="s">
        <v>509</v>
      </c>
      <c r="AO10" s="326" t="s">
        <v>451</v>
      </c>
      <c r="AP10" s="326" t="s">
        <v>508</v>
      </c>
      <c r="AQ10" s="326" t="s">
        <v>452</v>
      </c>
      <c r="AR10" s="326" t="s">
        <v>451</v>
      </c>
      <c r="AS10" s="326" t="s">
        <v>449</v>
      </c>
      <c r="AT10" s="326" t="s">
        <v>509</v>
      </c>
      <c r="AU10" s="326" t="s">
        <v>451</v>
      </c>
      <c r="AV10" s="326" t="s">
        <v>449</v>
      </c>
      <c r="AW10" s="326" t="s">
        <v>452</v>
      </c>
      <c r="AX10" s="326" t="s">
        <v>451</v>
      </c>
      <c r="AY10" s="326" t="s">
        <v>449</v>
      </c>
      <c r="AZ10" s="326" t="s">
        <v>509</v>
      </c>
      <c r="BA10" s="326" t="s">
        <v>451</v>
      </c>
      <c r="BB10" s="326" t="s">
        <v>449</v>
      </c>
      <c r="BC10" s="326" t="s">
        <v>452</v>
      </c>
      <c r="BD10" s="326" t="s">
        <v>451</v>
      </c>
      <c r="BE10" s="326" t="s">
        <v>508</v>
      </c>
      <c r="BF10" s="326" t="s">
        <v>509</v>
      </c>
      <c r="BG10" s="326" t="s">
        <v>451</v>
      </c>
      <c r="BH10" s="326" t="s">
        <v>508</v>
      </c>
      <c r="BI10" s="326" t="s">
        <v>177</v>
      </c>
      <c r="BJ10" s="326" t="s">
        <v>451</v>
      </c>
    </row>
    <row r="11" spans="2:62" s="23" customFormat="1" ht="13.35" customHeight="1" x14ac:dyDescent="0.2">
      <c r="B11" s="370"/>
      <c r="C11" s="123" t="s">
        <v>34</v>
      </c>
      <c r="D11" s="122"/>
      <c r="E11" s="122"/>
      <c r="F11" s="475"/>
      <c r="G11" s="476"/>
      <c r="H11" s="476"/>
      <c r="I11" s="476"/>
      <c r="J11" s="476"/>
      <c r="K11" s="477"/>
      <c r="L11" s="327"/>
      <c r="M11" s="327"/>
      <c r="N11" s="327"/>
      <c r="O11" s="327"/>
      <c r="P11" s="327"/>
      <c r="Q11" s="327"/>
      <c r="R11" s="327"/>
      <c r="S11" s="328"/>
      <c r="T11" s="329"/>
      <c r="U11" s="328"/>
      <c r="V11" s="328"/>
      <c r="W11" s="328"/>
      <c r="X11" s="328"/>
      <c r="Y11" s="330"/>
      <c r="Z11" s="329"/>
      <c r="AA11" s="328"/>
      <c r="AB11" s="328"/>
      <c r="AC11" s="328"/>
      <c r="AD11" s="328"/>
      <c r="AE11" s="330"/>
      <c r="AF11" s="329"/>
      <c r="AG11" s="328"/>
      <c r="AH11" s="328"/>
      <c r="AI11" s="328"/>
      <c r="AJ11" s="328"/>
      <c r="AK11" s="330"/>
      <c r="AL11" s="331"/>
      <c r="AM11" s="332"/>
      <c r="AN11" s="331"/>
      <c r="AO11" s="331"/>
      <c r="AP11" s="331"/>
      <c r="AQ11" s="331"/>
      <c r="AR11" s="333"/>
      <c r="AS11" s="332"/>
      <c r="AT11" s="331"/>
      <c r="AU11" s="331"/>
      <c r="AV11" s="331"/>
      <c r="AW11" s="331"/>
      <c r="AX11" s="333"/>
      <c r="AY11" s="332"/>
      <c r="AZ11" s="331"/>
      <c r="BA11" s="331"/>
      <c r="BB11" s="331"/>
      <c r="BC11" s="331"/>
      <c r="BD11" s="333"/>
      <c r="BE11" s="332"/>
      <c r="BF11" s="331"/>
      <c r="BG11" s="331"/>
      <c r="BH11" s="331"/>
      <c r="BI11" s="331"/>
      <c r="BJ11" s="333"/>
    </row>
    <row r="12" spans="2:62" s="23" customFormat="1" ht="25.5" x14ac:dyDescent="0.2">
      <c r="B12" s="370" t="s">
        <v>657</v>
      </c>
      <c r="C12" s="145" t="s">
        <v>154</v>
      </c>
      <c r="D12" s="282">
        <f>L12+S12+AL12</f>
        <v>0</v>
      </c>
      <c r="E12" s="215"/>
      <c r="F12" s="296"/>
      <c r="G12" s="296"/>
      <c r="H12" s="296"/>
      <c r="I12" s="296"/>
      <c r="J12" s="296"/>
      <c r="K12" s="296"/>
      <c r="L12" s="282">
        <f>M12+P12</f>
        <v>0</v>
      </c>
      <c r="M12" s="293"/>
      <c r="N12" s="293"/>
      <c r="O12" s="299">
        <f>IFERROR(M12/N12,0)</f>
        <v>0</v>
      </c>
      <c r="P12" s="293"/>
      <c r="Q12" s="293"/>
      <c r="R12" s="299">
        <f>IFERROR(P12/Q12,0)</f>
        <v>0</v>
      </c>
      <c r="S12" s="282">
        <f>T12+W12+Z12+AC12+AF12+AI12</f>
        <v>0</v>
      </c>
      <c r="T12" s="293"/>
      <c r="U12" s="293"/>
      <c r="V12" s="299">
        <f>IFERROR(T12/U12,0)</f>
        <v>0</v>
      </c>
      <c r="W12" s="293"/>
      <c r="X12" s="293"/>
      <c r="Y12" s="299">
        <f>IFERROR(W12/X12,0)</f>
        <v>0</v>
      </c>
      <c r="Z12" s="293"/>
      <c r="AA12" s="293"/>
      <c r="AB12" s="299">
        <f>IFERROR(Z12/AA12,0)</f>
        <v>0</v>
      </c>
      <c r="AC12" s="293"/>
      <c r="AD12" s="293"/>
      <c r="AE12" s="299">
        <f>IFERROR(AC12/AD12,0)</f>
        <v>0</v>
      </c>
      <c r="AF12" s="293"/>
      <c r="AG12" s="293"/>
      <c r="AH12" s="299">
        <f>IFERROR(AF12/AG12,0)</f>
        <v>0</v>
      </c>
      <c r="AI12" s="293"/>
      <c r="AJ12" s="293"/>
      <c r="AK12" s="299">
        <f>IFERROR(AI12/AJ12,0)</f>
        <v>0</v>
      </c>
      <c r="AL12" s="282">
        <f>AM12+AP12+AS12+AV12+AY12+BB12+BE12+BH12</f>
        <v>0</v>
      </c>
      <c r="AM12" s="293"/>
      <c r="AN12" s="293"/>
      <c r="AO12" s="299">
        <f>IFERROR(AM12/AN12,0)</f>
        <v>0</v>
      </c>
      <c r="AP12" s="293"/>
      <c r="AQ12" s="293"/>
      <c r="AR12" s="299">
        <f>IFERROR(AP12/AQ12,0)</f>
        <v>0</v>
      </c>
      <c r="AS12" s="293"/>
      <c r="AT12" s="293"/>
      <c r="AU12" s="299">
        <f>IFERROR(AS12/AT12,0)</f>
        <v>0</v>
      </c>
      <c r="AV12" s="293"/>
      <c r="AW12" s="293"/>
      <c r="AX12" s="299">
        <f>IFERROR(AV12/AW12,0)</f>
        <v>0</v>
      </c>
      <c r="AY12" s="293"/>
      <c r="AZ12" s="293"/>
      <c r="BA12" s="299">
        <f>IFERROR(AY12/AZ12,0)</f>
        <v>0</v>
      </c>
      <c r="BB12" s="293"/>
      <c r="BC12" s="293"/>
      <c r="BD12" s="299">
        <f>IFERROR(BB12/BC12,0)</f>
        <v>0</v>
      </c>
      <c r="BE12" s="293"/>
      <c r="BF12" s="293"/>
      <c r="BG12" s="299">
        <f>IFERROR(BE12/BF12,0)</f>
        <v>0</v>
      </c>
      <c r="BH12" s="293"/>
      <c r="BI12" s="293"/>
      <c r="BJ12" s="299">
        <f>IFERROR(BH12/BI12,0)</f>
        <v>0</v>
      </c>
    </row>
    <row r="13" spans="2:62" s="23" customFormat="1" ht="25.5" x14ac:dyDescent="0.2">
      <c r="B13" s="370" t="s">
        <v>657</v>
      </c>
      <c r="C13" s="145" t="s">
        <v>202</v>
      </c>
      <c r="D13" s="282">
        <f>L13+S13+AL13</f>
        <v>0</v>
      </c>
      <c r="E13" s="215"/>
      <c r="F13" s="296"/>
      <c r="G13" s="296"/>
      <c r="H13" s="296"/>
      <c r="I13" s="296"/>
      <c r="J13" s="296"/>
      <c r="K13" s="296"/>
      <c r="L13" s="282">
        <f>M13+P13</f>
        <v>0</v>
      </c>
      <c r="M13" s="293"/>
      <c r="N13" s="293"/>
      <c r="O13" s="299">
        <f>IFERROR(M13/N13,0)</f>
        <v>0</v>
      </c>
      <c r="P13" s="293"/>
      <c r="Q13" s="293"/>
      <c r="R13" s="299">
        <f>IFERROR(P13/Q13,0)</f>
        <v>0</v>
      </c>
      <c r="S13" s="282">
        <f>T13+W13+Z13+AC13+AF13+AI13</f>
        <v>0</v>
      </c>
      <c r="T13" s="293"/>
      <c r="U13" s="293"/>
      <c r="V13" s="299">
        <f>IFERROR(T13/U13,0)</f>
        <v>0</v>
      </c>
      <c r="W13" s="293"/>
      <c r="X13" s="293"/>
      <c r="Y13" s="299">
        <f>IFERROR(W13/X13,0)</f>
        <v>0</v>
      </c>
      <c r="Z13" s="293"/>
      <c r="AA13" s="293"/>
      <c r="AB13" s="299">
        <f>IFERROR(Z13/AA13,0)</f>
        <v>0</v>
      </c>
      <c r="AC13" s="293"/>
      <c r="AD13" s="293"/>
      <c r="AE13" s="299">
        <f>IFERROR(AC13/AD13,0)</f>
        <v>0</v>
      </c>
      <c r="AF13" s="293"/>
      <c r="AG13" s="293"/>
      <c r="AH13" s="299">
        <f>IFERROR(AF13/AG13,0)</f>
        <v>0</v>
      </c>
      <c r="AI13" s="293"/>
      <c r="AJ13" s="293"/>
      <c r="AK13" s="299">
        <f>IFERROR(AI13/AJ13,0)</f>
        <v>0</v>
      </c>
      <c r="AL13" s="282">
        <f>AM13+AP13+AS13+AV13+AY13+BB13+BE13+BH13</f>
        <v>0</v>
      </c>
      <c r="AM13" s="293"/>
      <c r="AN13" s="293"/>
      <c r="AO13" s="299">
        <f>IFERROR(AM13/AN13,0)</f>
        <v>0</v>
      </c>
      <c r="AP13" s="293"/>
      <c r="AQ13" s="293"/>
      <c r="AR13" s="299">
        <f>IFERROR(AP13/AQ13,0)</f>
        <v>0</v>
      </c>
      <c r="AS13" s="293"/>
      <c r="AT13" s="293"/>
      <c r="AU13" s="299">
        <f>IFERROR(AS13/AT13,0)</f>
        <v>0</v>
      </c>
      <c r="AV13" s="293"/>
      <c r="AW13" s="293"/>
      <c r="AX13" s="299">
        <f>IFERROR(AV13/AW13,0)</f>
        <v>0</v>
      </c>
      <c r="AY13" s="293"/>
      <c r="AZ13" s="293"/>
      <c r="BA13" s="299">
        <f>IFERROR(AY13/AZ13,0)</f>
        <v>0</v>
      </c>
      <c r="BB13" s="293"/>
      <c r="BC13" s="293"/>
      <c r="BD13" s="299">
        <f>IFERROR(BB13/BC13,0)</f>
        <v>0</v>
      </c>
      <c r="BE13" s="293"/>
      <c r="BF13" s="293"/>
      <c r="BG13" s="299">
        <f>IFERROR(BE13/BF13,0)</f>
        <v>0</v>
      </c>
      <c r="BH13" s="293"/>
      <c r="BI13" s="293"/>
      <c r="BJ13" s="299">
        <f>IFERROR(BH13/BI13,0)</f>
        <v>0</v>
      </c>
    </row>
    <row r="14" spans="2:62" s="23" customFormat="1" x14ac:dyDescent="0.2">
      <c r="B14" s="370" t="s">
        <v>657</v>
      </c>
      <c r="C14" s="145" t="s">
        <v>36</v>
      </c>
      <c r="D14" s="282">
        <f>L14+S14+AL14</f>
        <v>0</v>
      </c>
      <c r="E14" s="215"/>
      <c r="F14" s="296"/>
      <c r="G14" s="296"/>
      <c r="H14" s="296"/>
      <c r="I14" s="296"/>
      <c r="J14" s="296"/>
      <c r="K14" s="296"/>
      <c r="L14" s="282">
        <f>M14+P14</f>
        <v>0</v>
      </c>
      <c r="M14" s="293"/>
      <c r="N14" s="293"/>
      <c r="O14" s="299">
        <f>IFERROR(M14/N14,0)</f>
        <v>0</v>
      </c>
      <c r="P14" s="293"/>
      <c r="Q14" s="293"/>
      <c r="R14" s="299">
        <f>IFERROR(P14/Q14,0)</f>
        <v>0</v>
      </c>
      <c r="S14" s="282">
        <f>T14+W14+Z14+AC14+AF14+AI14</f>
        <v>0</v>
      </c>
      <c r="T14" s="293"/>
      <c r="U14" s="293"/>
      <c r="V14" s="299">
        <f>IFERROR(T14/U14,0)</f>
        <v>0</v>
      </c>
      <c r="W14" s="293"/>
      <c r="X14" s="293"/>
      <c r="Y14" s="299">
        <f>IFERROR(W14/X14,0)</f>
        <v>0</v>
      </c>
      <c r="Z14" s="293"/>
      <c r="AA14" s="293"/>
      <c r="AB14" s="299">
        <f>IFERROR(Z14/AA14,0)</f>
        <v>0</v>
      </c>
      <c r="AC14" s="293"/>
      <c r="AD14" s="293"/>
      <c r="AE14" s="299">
        <f>IFERROR(AC14/AD14,0)</f>
        <v>0</v>
      </c>
      <c r="AF14" s="293"/>
      <c r="AG14" s="293"/>
      <c r="AH14" s="299">
        <f>IFERROR(AF14/AG14,0)</f>
        <v>0</v>
      </c>
      <c r="AI14" s="293"/>
      <c r="AJ14" s="293"/>
      <c r="AK14" s="299">
        <f>IFERROR(AI14/AJ14,0)</f>
        <v>0</v>
      </c>
      <c r="AL14" s="282">
        <f>AM14+AP14+AS14+AV14+AY14+BB14+BE14+BH14</f>
        <v>0</v>
      </c>
      <c r="AM14" s="293"/>
      <c r="AN14" s="293"/>
      <c r="AO14" s="299">
        <f>IFERROR(AM14/AN14,0)</f>
        <v>0</v>
      </c>
      <c r="AP14" s="293"/>
      <c r="AQ14" s="293"/>
      <c r="AR14" s="299">
        <f>IFERROR(AP14/AQ14,0)</f>
        <v>0</v>
      </c>
      <c r="AS14" s="293"/>
      <c r="AT14" s="293"/>
      <c r="AU14" s="299">
        <f>IFERROR(AS14/AT14,0)</f>
        <v>0</v>
      </c>
      <c r="AV14" s="293"/>
      <c r="AW14" s="293"/>
      <c r="AX14" s="299">
        <f>IFERROR(AV14/AW14,0)</f>
        <v>0</v>
      </c>
      <c r="AY14" s="293"/>
      <c r="AZ14" s="293"/>
      <c r="BA14" s="299">
        <f>IFERROR(AY14/AZ14,0)</f>
        <v>0</v>
      </c>
      <c r="BB14" s="293"/>
      <c r="BC14" s="293"/>
      <c r="BD14" s="299">
        <f>IFERROR(BB14/BC14,0)</f>
        <v>0</v>
      </c>
      <c r="BE14" s="293"/>
      <c r="BF14" s="293"/>
      <c r="BG14" s="299">
        <f>IFERROR(BE14/BF14,0)</f>
        <v>0</v>
      </c>
      <c r="BH14" s="293"/>
      <c r="BI14" s="293"/>
      <c r="BJ14" s="299">
        <f>IFERROR(BH14/BI14,0)</f>
        <v>0</v>
      </c>
    </row>
    <row r="15" spans="2:62" s="23" customFormat="1" x14ac:dyDescent="0.2">
      <c r="B15" s="370"/>
      <c r="C15" s="123" t="s">
        <v>229</v>
      </c>
      <c r="D15" s="295"/>
      <c r="E15" s="216"/>
      <c r="F15" s="295"/>
      <c r="G15" s="295"/>
      <c r="H15" s="295"/>
      <c r="I15" s="295"/>
      <c r="J15" s="295"/>
      <c r="K15" s="297"/>
      <c r="L15" s="296"/>
      <c r="M15" s="296"/>
      <c r="N15" s="296"/>
      <c r="O15" s="296"/>
      <c r="P15" s="296"/>
      <c r="Q15" s="296"/>
      <c r="R15" s="296"/>
      <c r="S15" s="296"/>
      <c r="T15" s="296"/>
      <c r="U15" s="296"/>
      <c r="V15" s="296"/>
      <c r="W15" s="296"/>
      <c r="X15" s="296"/>
      <c r="Y15" s="296"/>
      <c r="Z15" s="296"/>
      <c r="AA15" s="296"/>
      <c r="AB15" s="296"/>
      <c r="AC15" s="296"/>
      <c r="AD15" s="296"/>
      <c r="AE15" s="296"/>
      <c r="AF15" s="296"/>
      <c r="AG15" s="296"/>
      <c r="AH15" s="296"/>
      <c r="AI15" s="296"/>
      <c r="AJ15" s="296"/>
      <c r="AK15" s="296"/>
      <c r="AL15" s="296"/>
      <c r="AM15" s="296"/>
      <c r="AN15" s="296"/>
      <c r="AO15" s="296"/>
      <c r="AP15" s="296"/>
      <c r="AQ15" s="296"/>
      <c r="AR15" s="296"/>
      <c r="AS15" s="296"/>
      <c r="AT15" s="296"/>
      <c r="AU15" s="296"/>
      <c r="AV15" s="296"/>
      <c r="AW15" s="296"/>
      <c r="AX15" s="296"/>
      <c r="AY15" s="296"/>
      <c r="AZ15" s="296"/>
      <c r="BA15" s="296"/>
      <c r="BB15" s="296"/>
      <c r="BC15" s="296"/>
      <c r="BD15" s="296"/>
      <c r="BE15" s="296"/>
      <c r="BF15" s="296"/>
      <c r="BG15" s="296"/>
      <c r="BH15" s="296"/>
      <c r="BI15" s="296"/>
      <c r="BJ15" s="298"/>
    </row>
    <row r="16" spans="2:62" s="23" customFormat="1" x14ac:dyDescent="0.2">
      <c r="B16" s="370" t="s">
        <v>658</v>
      </c>
      <c r="C16" s="145" t="s">
        <v>227</v>
      </c>
      <c r="D16" s="282">
        <f>F16+I16</f>
        <v>0</v>
      </c>
      <c r="E16" s="215"/>
      <c r="F16" s="264"/>
      <c r="G16" s="264"/>
      <c r="H16" s="299">
        <f>IFERROR(F16/G16,0)</f>
        <v>0</v>
      </c>
      <c r="I16" s="264">
        <v>0</v>
      </c>
      <c r="J16" s="264">
        <v>0</v>
      </c>
      <c r="K16" s="299">
        <f>IFERROR(I16/J16,0)</f>
        <v>0</v>
      </c>
      <c r="L16" s="296"/>
      <c r="M16" s="296"/>
      <c r="N16" s="296"/>
      <c r="O16" s="296"/>
      <c r="P16" s="296"/>
      <c r="Q16" s="296"/>
      <c r="R16" s="296"/>
      <c r="S16" s="296"/>
      <c r="T16" s="296"/>
      <c r="U16" s="296"/>
      <c r="V16" s="296"/>
      <c r="W16" s="296"/>
      <c r="X16" s="296"/>
      <c r="Y16" s="296"/>
      <c r="Z16" s="296"/>
      <c r="AA16" s="296"/>
      <c r="AB16" s="296"/>
      <c r="AC16" s="296"/>
      <c r="AD16" s="296"/>
      <c r="AE16" s="296"/>
      <c r="AF16" s="296"/>
      <c r="AG16" s="296"/>
      <c r="AH16" s="296"/>
      <c r="AI16" s="296"/>
      <c r="AJ16" s="296"/>
      <c r="AK16" s="296"/>
      <c r="AL16" s="296"/>
      <c r="AM16" s="296"/>
      <c r="AN16" s="296"/>
      <c r="AO16" s="296"/>
      <c r="AP16" s="296"/>
      <c r="AQ16" s="296"/>
      <c r="AR16" s="296"/>
      <c r="AS16" s="296"/>
      <c r="AT16" s="296"/>
      <c r="AU16" s="296"/>
      <c r="AV16" s="296"/>
      <c r="AW16" s="296"/>
      <c r="AX16" s="296"/>
      <c r="AY16" s="296"/>
      <c r="AZ16" s="296"/>
      <c r="BA16" s="296"/>
      <c r="BB16" s="296"/>
      <c r="BC16" s="296"/>
      <c r="BD16" s="296"/>
      <c r="BE16" s="296"/>
      <c r="BF16" s="296"/>
      <c r="BG16" s="296"/>
      <c r="BH16" s="296"/>
      <c r="BI16" s="296"/>
      <c r="BJ16" s="298"/>
    </row>
    <row r="17" spans="2:62" s="23" customFormat="1" x14ac:dyDescent="0.2">
      <c r="B17" s="370"/>
      <c r="C17" s="123" t="s">
        <v>37</v>
      </c>
      <c r="D17" s="295"/>
      <c r="E17" s="216"/>
      <c r="F17" s="295"/>
      <c r="G17" s="295"/>
      <c r="H17" s="295"/>
      <c r="I17" s="295"/>
      <c r="J17" s="295"/>
      <c r="K17" s="297"/>
      <c r="L17" s="296"/>
      <c r="M17" s="296"/>
      <c r="N17" s="296"/>
      <c r="O17" s="296"/>
      <c r="P17" s="296"/>
      <c r="Q17" s="296"/>
      <c r="R17" s="296"/>
      <c r="S17" s="296"/>
      <c r="T17" s="296"/>
      <c r="U17" s="296"/>
      <c r="V17" s="296"/>
      <c r="W17" s="296"/>
      <c r="X17" s="296"/>
      <c r="Y17" s="296"/>
      <c r="Z17" s="296"/>
      <c r="AA17" s="296"/>
      <c r="AB17" s="296"/>
      <c r="AC17" s="296"/>
      <c r="AD17" s="296"/>
      <c r="AE17" s="296"/>
      <c r="AF17" s="296"/>
      <c r="AG17" s="296"/>
      <c r="AH17" s="296"/>
      <c r="AI17" s="296"/>
      <c r="AJ17" s="296"/>
      <c r="AK17" s="296"/>
      <c r="AL17" s="296"/>
      <c r="AM17" s="296"/>
      <c r="AN17" s="296"/>
      <c r="AO17" s="296"/>
      <c r="AP17" s="296"/>
      <c r="AQ17" s="296"/>
      <c r="AR17" s="296"/>
      <c r="AS17" s="296"/>
      <c r="AT17" s="296"/>
      <c r="AU17" s="296"/>
      <c r="AV17" s="296"/>
      <c r="AW17" s="296"/>
      <c r="AX17" s="296"/>
      <c r="AY17" s="296"/>
      <c r="AZ17" s="296"/>
      <c r="BA17" s="296"/>
      <c r="BB17" s="296"/>
      <c r="BC17" s="296"/>
      <c r="BD17" s="296"/>
      <c r="BE17" s="296"/>
      <c r="BF17" s="296"/>
      <c r="BG17" s="296"/>
      <c r="BH17" s="296"/>
      <c r="BI17" s="296"/>
      <c r="BJ17" s="298"/>
    </row>
    <row r="18" spans="2:62" s="23" customFormat="1" x14ac:dyDescent="0.2">
      <c r="B18" s="370" t="s">
        <v>659</v>
      </c>
      <c r="C18" s="145" t="s">
        <v>228</v>
      </c>
      <c r="D18" s="282">
        <f>F18+I18</f>
        <v>0</v>
      </c>
      <c r="E18" s="215"/>
      <c r="F18" s="264"/>
      <c r="G18" s="264"/>
      <c r="H18" s="299">
        <f>IFERROR(F18/G18,0)</f>
        <v>0</v>
      </c>
      <c r="I18" s="264">
        <v>0</v>
      </c>
      <c r="J18" s="264">
        <v>0</v>
      </c>
      <c r="K18" s="299">
        <f>IFERROR(I18/J18,0)</f>
        <v>0</v>
      </c>
      <c r="L18" s="296"/>
      <c r="M18" s="296"/>
      <c r="N18" s="296"/>
      <c r="O18" s="296"/>
      <c r="P18" s="296"/>
      <c r="Q18" s="296"/>
      <c r="R18" s="296"/>
      <c r="S18" s="296"/>
      <c r="T18" s="296"/>
      <c r="U18" s="296"/>
      <c r="V18" s="296"/>
      <c r="W18" s="296"/>
      <c r="X18" s="296"/>
      <c r="Y18" s="296"/>
      <c r="Z18" s="296"/>
      <c r="AA18" s="296"/>
      <c r="AB18" s="296"/>
      <c r="AC18" s="296"/>
      <c r="AD18" s="296"/>
      <c r="AE18" s="296"/>
      <c r="AF18" s="296"/>
      <c r="AG18" s="296"/>
      <c r="AH18" s="296"/>
      <c r="AI18" s="296"/>
      <c r="AJ18" s="296"/>
      <c r="AK18" s="296"/>
      <c r="AL18" s="296"/>
      <c r="AM18" s="296"/>
      <c r="AN18" s="296"/>
      <c r="AO18" s="296"/>
      <c r="AP18" s="296"/>
      <c r="AQ18" s="296"/>
      <c r="AR18" s="296"/>
      <c r="AS18" s="296"/>
      <c r="AT18" s="296"/>
      <c r="AU18" s="296"/>
      <c r="AV18" s="296"/>
      <c r="AW18" s="296"/>
      <c r="AX18" s="296"/>
      <c r="AY18" s="296"/>
      <c r="AZ18" s="296"/>
      <c r="BA18" s="296"/>
      <c r="BB18" s="296"/>
      <c r="BC18" s="296"/>
      <c r="BD18" s="296"/>
      <c r="BE18" s="296"/>
      <c r="BF18" s="296"/>
      <c r="BG18" s="296"/>
      <c r="BH18" s="296"/>
      <c r="BI18" s="296"/>
      <c r="BJ18" s="298"/>
    </row>
    <row r="19" spans="2:62" s="23" customFormat="1" x14ac:dyDescent="0.2">
      <c r="B19" s="368">
        <v>4.4000000000000004</v>
      </c>
      <c r="C19" s="218" t="s">
        <v>91</v>
      </c>
      <c r="D19" s="282">
        <f>F19+I19</f>
        <v>5361.3385199999984</v>
      </c>
      <c r="E19" s="215"/>
      <c r="F19" s="264">
        <v>5361.3385199999984</v>
      </c>
      <c r="G19" s="296"/>
      <c r="H19" s="296"/>
      <c r="I19" s="264"/>
      <c r="J19" s="296"/>
      <c r="K19" s="296"/>
      <c r="L19" s="296"/>
      <c r="M19" s="296"/>
      <c r="N19" s="296"/>
      <c r="O19" s="296"/>
      <c r="P19" s="296"/>
      <c r="Q19" s="296"/>
      <c r="R19" s="296"/>
      <c r="S19" s="296"/>
      <c r="T19" s="296"/>
      <c r="U19" s="296"/>
      <c r="V19" s="296"/>
      <c r="W19" s="296"/>
      <c r="X19" s="296"/>
      <c r="Y19" s="296"/>
      <c r="Z19" s="296"/>
      <c r="AA19" s="296"/>
      <c r="AB19" s="296"/>
      <c r="AC19" s="296"/>
      <c r="AD19" s="296"/>
      <c r="AE19" s="296"/>
      <c r="AF19" s="296"/>
      <c r="AG19" s="296"/>
      <c r="AH19" s="296"/>
      <c r="AI19" s="296"/>
      <c r="AJ19" s="296"/>
      <c r="AK19" s="296"/>
      <c r="AL19" s="296"/>
      <c r="AM19" s="296"/>
      <c r="AN19" s="296"/>
      <c r="AO19" s="296"/>
      <c r="AP19" s="296"/>
      <c r="AQ19" s="296"/>
      <c r="AR19" s="296"/>
      <c r="AS19" s="296"/>
      <c r="AT19" s="296"/>
      <c r="AU19" s="296"/>
      <c r="AV19" s="296"/>
      <c r="AW19" s="296"/>
      <c r="AX19" s="296"/>
      <c r="AY19" s="296"/>
      <c r="AZ19" s="296"/>
      <c r="BA19" s="296"/>
      <c r="BB19" s="296"/>
      <c r="BC19" s="296"/>
      <c r="BD19" s="296"/>
      <c r="BE19" s="296"/>
      <c r="BF19" s="296"/>
      <c r="BG19" s="296"/>
      <c r="BH19" s="296"/>
      <c r="BI19" s="296"/>
      <c r="BJ19" s="298"/>
    </row>
    <row r="20" spans="2:62" s="23" customFormat="1" x14ac:dyDescent="0.2">
      <c r="B20" s="370"/>
      <c r="C20" s="217" t="s">
        <v>25</v>
      </c>
      <c r="D20" s="287">
        <f>SUM(D12:D19)</f>
        <v>5361.3385199999984</v>
      </c>
      <c r="E20" s="215"/>
      <c r="F20" s="287">
        <f>SUM(F12:F19)</f>
        <v>5361.3385199999984</v>
      </c>
      <c r="G20" s="287">
        <f>SUM(G12:G19)</f>
        <v>0</v>
      </c>
      <c r="H20" s="287"/>
      <c r="I20" s="287">
        <f>SUM(I12:I19)</f>
        <v>0</v>
      </c>
      <c r="J20" s="287">
        <f>SUM(J12:J19)</f>
        <v>0</v>
      </c>
      <c r="K20" s="287"/>
      <c r="L20" s="287">
        <f>SUM(L12:L19)</f>
        <v>0</v>
      </c>
      <c r="M20" s="287">
        <f>SUM(M12:M19)</f>
        <v>0</v>
      </c>
      <c r="N20" s="287">
        <f>SUM(N12:N19)</f>
        <v>0</v>
      </c>
      <c r="O20" s="287"/>
      <c r="P20" s="287">
        <f>SUM(P12:P19)</f>
        <v>0</v>
      </c>
      <c r="Q20" s="287">
        <f>SUM(Q12:Q19)</f>
        <v>0</v>
      </c>
      <c r="R20" s="287"/>
      <c r="S20" s="287">
        <f>SUM(S12:S19)</f>
        <v>0</v>
      </c>
      <c r="T20" s="287">
        <f>SUM(T12:T19)</f>
        <v>0</v>
      </c>
      <c r="U20" s="287">
        <f>SUM(U12:U19)</f>
        <v>0</v>
      </c>
      <c r="V20" s="287"/>
      <c r="W20" s="287">
        <f>SUM(W12:W19)</f>
        <v>0</v>
      </c>
      <c r="X20" s="287">
        <f>SUM(X12:X19)</f>
        <v>0</v>
      </c>
      <c r="Y20" s="287"/>
      <c r="Z20" s="287">
        <f>SUM(Z12:Z19)</f>
        <v>0</v>
      </c>
      <c r="AA20" s="287">
        <f>SUM(AA12:AA19)</f>
        <v>0</v>
      </c>
      <c r="AB20" s="287"/>
      <c r="AC20" s="287">
        <f>SUM(AC12:AC19)</f>
        <v>0</v>
      </c>
      <c r="AD20" s="287">
        <f>SUM(AD12:AD19)</f>
        <v>0</v>
      </c>
      <c r="AE20" s="287"/>
      <c r="AF20" s="287">
        <f>SUM(AF12:AF19)</f>
        <v>0</v>
      </c>
      <c r="AG20" s="287">
        <f>SUM(AG12:AG19)</f>
        <v>0</v>
      </c>
      <c r="AH20" s="287"/>
      <c r="AI20" s="287">
        <f>SUM(AI12:AI19)</f>
        <v>0</v>
      </c>
      <c r="AJ20" s="287">
        <f>SUM(AJ12:AJ19)</f>
        <v>0</v>
      </c>
      <c r="AK20" s="287"/>
      <c r="AL20" s="287">
        <f>SUM(AL12:AL19)</f>
        <v>0</v>
      </c>
      <c r="AM20" s="287">
        <f>SUM(AM12:AM19)</f>
        <v>0</v>
      </c>
      <c r="AN20" s="287">
        <f>SUM(AN12:AN19)</f>
        <v>0</v>
      </c>
      <c r="AO20" s="287"/>
      <c r="AP20" s="287">
        <f>SUM(AP12:AP19)</f>
        <v>0</v>
      </c>
      <c r="AQ20" s="287">
        <f>SUM(AQ12:AQ19)</f>
        <v>0</v>
      </c>
      <c r="AR20" s="287"/>
      <c r="AS20" s="287">
        <f>SUM(AS12:AS19)</f>
        <v>0</v>
      </c>
      <c r="AT20" s="287">
        <f>SUM(AT12:AT19)</f>
        <v>0</v>
      </c>
      <c r="AU20" s="287"/>
      <c r="AV20" s="287">
        <f>SUM(AV12:AV19)</f>
        <v>0</v>
      </c>
      <c r="AW20" s="287">
        <f>SUM(AW12:AW19)</f>
        <v>0</v>
      </c>
      <c r="AX20" s="287"/>
      <c r="AY20" s="287">
        <f>SUM(AY12:AY19)</f>
        <v>0</v>
      </c>
      <c r="AZ20" s="287">
        <f>SUM(AZ12:AZ19)</f>
        <v>0</v>
      </c>
      <c r="BA20" s="287"/>
      <c r="BB20" s="287">
        <f>SUM(BB12:BB19)</f>
        <v>0</v>
      </c>
      <c r="BC20" s="287">
        <f>SUM(BC12:BC19)</f>
        <v>0</v>
      </c>
      <c r="BD20" s="287"/>
      <c r="BE20" s="287">
        <f>SUM(BE12:BE19)</f>
        <v>0</v>
      </c>
      <c r="BF20" s="287">
        <f>SUM(BF12:BF19)</f>
        <v>0</v>
      </c>
      <c r="BG20" s="287"/>
      <c r="BH20" s="287">
        <f>SUM(BH12:BH19)</f>
        <v>0</v>
      </c>
      <c r="BI20" s="287">
        <f>SUM(BI12:BI19)</f>
        <v>0</v>
      </c>
      <c r="BJ20" s="287"/>
    </row>
    <row r="21" spans="2:62" x14ac:dyDescent="0.2">
      <c r="B21" s="23"/>
      <c r="C21" s="23"/>
      <c r="D21" s="23"/>
      <c r="E21" s="23"/>
    </row>
    <row r="22" spans="2:62" x14ac:dyDescent="0.2">
      <c r="B22" s="338" t="s">
        <v>511</v>
      </c>
      <c r="C22" s="23"/>
      <c r="D22" s="23"/>
      <c r="E22" s="23"/>
    </row>
    <row r="23" spans="2:62" x14ac:dyDescent="0.2">
      <c r="B23" s="23"/>
      <c r="C23" s="23"/>
      <c r="D23" s="23"/>
      <c r="E23" s="23"/>
    </row>
    <row r="24" spans="2:62" x14ac:dyDescent="0.2">
      <c r="B24" s="23"/>
      <c r="C24" s="23"/>
      <c r="D24" s="23"/>
      <c r="E24" s="23"/>
    </row>
    <row r="25" spans="2:62" x14ac:dyDescent="0.2">
      <c r="B25" s="23"/>
      <c r="C25" s="23"/>
      <c r="D25" s="23"/>
      <c r="E25" s="23"/>
    </row>
    <row r="26" spans="2:62" x14ac:dyDescent="0.2">
      <c r="B26" s="23"/>
      <c r="C26" s="23"/>
      <c r="D26" s="23"/>
      <c r="E26" s="23"/>
    </row>
    <row r="27" spans="2:62" x14ac:dyDescent="0.2">
      <c r="B27" s="23"/>
      <c r="C27" s="23"/>
      <c r="D27" s="23"/>
      <c r="E27" s="23"/>
    </row>
    <row r="28" spans="2:62" x14ac:dyDescent="0.2">
      <c r="B28" s="23"/>
      <c r="C28" s="23"/>
      <c r="D28" s="23"/>
      <c r="E28" s="23"/>
    </row>
    <row r="29" spans="2:62" x14ac:dyDescent="0.2">
      <c r="B29" s="23"/>
      <c r="C29" s="23"/>
      <c r="D29" s="23"/>
      <c r="E29" s="23"/>
    </row>
    <row r="30" spans="2:62" x14ac:dyDescent="0.2">
      <c r="B30" s="23"/>
      <c r="C30" s="23"/>
      <c r="D30" s="23"/>
      <c r="E30" s="23"/>
    </row>
    <row r="31" spans="2:62" x14ac:dyDescent="0.2">
      <c r="B31" s="23"/>
      <c r="C31" s="23"/>
      <c r="D31" s="23"/>
      <c r="E31" s="23"/>
    </row>
    <row r="32" spans="2:62" ht="15" x14ac:dyDescent="0.2">
      <c r="B32" s="25"/>
      <c r="C32" s="23"/>
      <c r="D32" s="23"/>
      <c r="E32" s="23"/>
    </row>
    <row r="33" spans="2:5" ht="15" x14ac:dyDescent="0.2">
      <c r="B33" s="25"/>
      <c r="C33" s="25"/>
      <c r="D33" s="25"/>
      <c r="E33" s="25"/>
    </row>
    <row r="34" spans="2:5" ht="15" x14ac:dyDescent="0.2">
      <c r="B34" s="25"/>
      <c r="C34" s="25"/>
      <c r="D34" s="25"/>
      <c r="E34" s="25"/>
    </row>
    <row r="35" spans="2:5" ht="15" x14ac:dyDescent="0.2">
      <c r="B35" s="25"/>
      <c r="C35" s="25"/>
      <c r="D35" s="25"/>
      <c r="E35" s="25"/>
    </row>
    <row r="36" spans="2:5" ht="15" x14ac:dyDescent="0.2">
      <c r="B36" s="25"/>
      <c r="C36" s="25"/>
      <c r="D36" s="25"/>
      <c r="E36" s="25"/>
    </row>
    <row r="37" spans="2:5" ht="15" x14ac:dyDescent="0.2">
      <c r="B37" s="25"/>
      <c r="C37" s="25"/>
      <c r="D37" s="25"/>
      <c r="E37" s="25"/>
    </row>
    <row r="38" spans="2:5" ht="15" x14ac:dyDescent="0.2">
      <c r="B38" s="25"/>
      <c r="C38" s="25"/>
      <c r="D38" s="25"/>
      <c r="E38" s="25"/>
    </row>
    <row r="39" spans="2:5" ht="15" x14ac:dyDescent="0.2">
      <c r="B39" s="25"/>
      <c r="C39" s="25"/>
      <c r="D39" s="25"/>
      <c r="E39" s="25"/>
    </row>
    <row r="40" spans="2:5" ht="15" x14ac:dyDescent="0.2">
      <c r="B40" s="25"/>
      <c r="C40" s="25"/>
      <c r="D40" s="25"/>
      <c r="E40" s="25"/>
    </row>
    <row r="41" spans="2:5" ht="15" x14ac:dyDescent="0.2">
      <c r="B41" s="25"/>
      <c r="C41" s="25"/>
      <c r="D41" s="25"/>
      <c r="E41" s="25"/>
    </row>
    <row r="42" spans="2:5" ht="15" x14ac:dyDescent="0.2">
      <c r="B42" s="25"/>
      <c r="C42" s="25"/>
      <c r="D42" s="25"/>
      <c r="E42" s="25"/>
    </row>
    <row r="43" spans="2:5" ht="15" x14ac:dyDescent="0.2">
      <c r="B43" s="25"/>
      <c r="C43" s="25"/>
      <c r="D43" s="25"/>
      <c r="E43" s="25"/>
    </row>
    <row r="44" spans="2:5" ht="15" x14ac:dyDescent="0.2">
      <c r="B44" s="25"/>
      <c r="C44" s="25"/>
      <c r="D44" s="25"/>
      <c r="E44" s="25"/>
    </row>
    <row r="45" spans="2:5" ht="15" x14ac:dyDescent="0.2">
      <c r="B45" s="25"/>
      <c r="C45" s="25"/>
      <c r="D45" s="25"/>
      <c r="E45" s="25"/>
    </row>
    <row r="46" spans="2:5" ht="15" x14ac:dyDescent="0.2">
      <c r="B46" s="25"/>
      <c r="C46" s="25"/>
      <c r="D46" s="25"/>
      <c r="E46" s="25"/>
    </row>
    <row r="47" spans="2:5" ht="15" x14ac:dyDescent="0.2">
      <c r="B47" s="25"/>
      <c r="C47" s="25"/>
      <c r="D47" s="25"/>
      <c r="E47" s="25"/>
    </row>
    <row r="48" spans="2:5" ht="15" x14ac:dyDescent="0.2">
      <c r="B48" s="25"/>
      <c r="C48" s="25"/>
      <c r="D48" s="25"/>
      <c r="E48" s="25"/>
    </row>
    <row r="49" spans="2:5" ht="15" x14ac:dyDescent="0.2">
      <c r="B49" s="25"/>
      <c r="C49" s="25"/>
      <c r="D49" s="25"/>
      <c r="E49" s="25"/>
    </row>
    <row r="50" spans="2:5" ht="15" x14ac:dyDescent="0.2">
      <c r="B50" s="25"/>
      <c r="C50" s="25"/>
      <c r="D50" s="25"/>
      <c r="E50" s="25"/>
    </row>
    <row r="51" spans="2:5" ht="15" x14ac:dyDescent="0.2">
      <c r="B51" s="25"/>
      <c r="C51" s="25"/>
      <c r="D51" s="25"/>
      <c r="E51" s="25"/>
    </row>
    <row r="52" spans="2:5" ht="15" x14ac:dyDescent="0.2">
      <c r="B52" s="25"/>
      <c r="C52" s="25"/>
      <c r="D52" s="25"/>
      <c r="E52" s="25"/>
    </row>
    <row r="53" spans="2:5" ht="15" x14ac:dyDescent="0.2">
      <c r="B53" s="25"/>
      <c r="C53" s="25"/>
      <c r="D53" s="25"/>
      <c r="E53" s="25"/>
    </row>
    <row r="54" spans="2:5" ht="15" x14ac:dyDescent="0.2">
      <c r="B54" s="25"/>
      <c r="C54" s="25"/>
      <c r="D54" s="25"/>
      <c r="E54" s="25"/>
    </row>
    <row r="55" spans="2:5" ht="15" x14ac:dyDescent="0.2">
      <c r="B55" s="25"/>
      <c r="C55" s="25"/>
      <c r="D55" s="25"/>
      <c r="E55" s="25"/>
    </row>
    <row r="56" spans="2:5" ht="15" x14ac:dyDescent="0.2">
      <c r="B56" s="25"/>
      <c r="C56" s="25"/>
      <c r="D56" s="25"/>
      <c r="E56" s="25"/>
    </row>
    <row r="57" spans="2:5" ht="15" x14ac:dyDescent="0.2">
      <c r="B57" s="25"/>
      <c r="C57" s="25"/>
      <c r="D57" s="25"/>
      <c r="E57" s="25"/>
    </row>
    <row r="58" spans="2:5" ht="15" x14ac:dyDescent="0.2">
      <c r="B58" s="25"/>
      <c r="C58" s="25"/>
      <c r="D58" s="25"/>
      <c r="E58" s="25"/>
    </row>
    <row r="59" spans="2:5" ht="15" x14ac:dyDescent="0.2">
      <c r="B59" s="25"/>
      <c r="C59" s="25"/>
      <c r="D59" s="25"/>
      <c r="E59" s="25"/>
    </row>
    <row r="60" spans="2:5" ht="15" x14ac:dyDescent="0.2">
      <c r="B60" s="25"/>
      <c r="C60" s="25"/>
      <c r="D60" s="25"/>
      <c r="E60" s="25"/>
    </row>
    <row r="61" spans="2:5" ht="15" x14ac:dyDescent="0.2">
      <c r="B61" s="25"/>
      <c r="C61" s="25"/>
      <c r="D61" s="25"/>
      <c r="E61" s="25"/>
    </row>
    <row r="62" spans="2:5" ht="15" x14ac:dyDescent="0.2">
      <c r="B62" s="25"/>
      <c r="C62" s="25"/>
      <c r="D62" s="25"/>
      <c r="E62" s="25"/>
    </row>
    <row r="63" spans="2:5" ht="15" x14ac:dyDescent="0.2">
      <c r="B63" s="25"/>
      <c r="C63" s="25"/>
      <c r="D63" s="25"/>
      <c r="E63" s="25"/>
    </row>
    <row r="64" spans="2:5" ht="15" x14ac:dyDescent="0.2">
      <c r="B64" s="25"/>
      <c r="C64" s="25"/>
      <c r="D64" s="25"/>
      <c r="E64" s="25"/>
    </row>
    <row r="65" spans="2:5" ht="15" x14ac:dyDescent="0.2">
      <c r="B65" s="25"/>
      <c r="C65" s="25"/>
      <c r="D65" s="25"/>
      <c r="E65" s="25"/>
    </row>
    <row r="66" spans="2:5" ht="15" x14ac:dyDescent="0.2">
      <c r="B66" s="25"/>
      <c r="C66" s="25"/>
      <c r="D66" s="25"/>
      <c r="E66" s="25"/>
    </row>
    <row r="67" spans="2:5" ht="15" x14ac:dyDescent="0.2">
      <c r="B67" s="25"/>
      <c r="C67" s="25"/>
      <c r="D67" s="25"/>
      <c r="E67" s="25"/>
    </row>
    <row r="68" spans="2:5" ht="15" x14ac:dyDescent="0.2">
      <c r="B68" s="25"/>
      <c r="C68" s="25"/>
      <c r="D68" s="25"/>
      <c r="E68" s="25"/>
    </row>
    <row r="69" spans="2:5" ht="15" x14ac:dyDescent="0.2">
      <c r="B69" s="25"/>
      <c r="C69" s="25"/>
      <c r="D69" s="25"/>
      <c r="E69" s="25"/>
    </row>
    <row r="70" spans="2:5" ht="15" x14ac:dyDescent="0.2">
      <c r="B70" s="25"/>
      <c r="C70" s="25"/>
      <c r="D70" s="25"/>
      <c r="E70" s="25"/>
    </row>
    <row r="71" spans="2:5" ht="15" x14ac:dyDescent="0.2">
      <c r="B71" s="25"/>
      <c r="C71" s="25"/>
      <c r="D71" s="25"/>
      <c r="E71" s="25"/>
    </row>
    <row r="72" spans="2:5" ht="15" x14ac:dyDescent="0.2">
      <c r="B72" s="25"/>
      <c r="C72" s="25"/>
      <c r="D72" s="25"/>
      <c r="E72" s="25"/>
    </row>
    <row r="73" spans="2:5" ht="15" x14ac:dyDescent="0.2">
      <c r="B73" s="25"/>
      <c r="C73" s="25"/>
      <c r="D73" s="25"/>
      <c r="E73" s="25"/>
    </row>
    <row r="74" spans="2:5" ht="15" x14ac:dyDescent="0.2">
      <c r="B74" s="25"/>
      <c r="C74" s="25"/>
      <c r="D74" s="25"/>
      <c r="E74" s="25"/>
    </row>
    <row r="75" spans="2:5" ht="15" x14ac:dyDescent="0.2">
      <c r="B75" s="25"/>
      <c r="C75" s="25"/>
      <c r="D75" s="25"/>
      <c r="E75" s="25"/>
    </row>
    <row r="76" spans="2:5" ht="15" x14ac:dyDescent="0.2">
      <c r="B76" s="25"/>
      <c r="C76" s="25"/>
      <c r="D76" s="25"/>
      <c r="E76" s="25"/>
    </row>
    <row r="77" spans="2:5" ht="15" x14ac:dyDescent="0.2">
      <c r="B77" s="25"/>
      <c r="C77" s="25"/>
      <c r="D77" s="25"/>
      <c r="E77" s="25"/>
    </row>
    <row r="78" spans="2:5" ht="15" x14ac:dyDescent="0.2">
      <c r="B78" s="25"/>
      <c r="C78" s="25"/>
      <c r="D78" s="25"/>
      <c r="E78" s="25"/>
    </row>
    <row r="79" spans="2:5" ht="15" x14ac:dyDescent="0.2">
      <c r="B79" s="25"/>
      <c r="C79" s="25"/>
      <c r="D79" s="25"/>
      <c r="E79" s="25"/>
    </row>
    <row r="80" spans="2:5" ht="15" x14ac:dyDescent="0.2">
      <c r="B80" s="25"/>
      <c r="C80" s="25"/>
      <c r="D80" s="25"/>
      <c r="E80" s="25"/>
    </row>
    <row r="81" spans="2:5" ht="15" x14ac:dyDescent="0.2">
      <c r="B81" s="25"/>
      <c r="C81" s="25"/>
      <c r="D81" s="25"/>
      <c r="E81" s="25"/>
    </row>
    <row r="82" spans="2:5" ht="15" x14ac:dyDescent="0.2">
      <c r="B82" s="25"/>
      <c r="C82" s="25"/>
      <c r="D82" s="25"/>
      <c r="E82" s="25"/>
    </row>
    <row r="83" spans="2:5" ht="15" x14ac:dyDescent="0.2">
      <c r="B83" s="25"/>
      <c r="C83" s="25"/>
      <c r="D83" s="25"/>
      <c r="E83" s="25"/>
    </row>
    <row r="84" spans="2:5" ht="15" x14ac:dyDescent="0.2">
      <c r="B84" s="25"/>
      <c r="C84" s="25"/>
      <c r="D84" s="25"/>
      <c r="E84" s="25"/>
    </row>
    <row r="85" spans="2:5" ht="15" x14ac:dyDescent="0.2">
      <c r="B85" s="25"/>
      <c r="C85" s="25"/>
      <c r="D85" s="25"/>
      <c r="E85" s="25"/>
    </row>
    <row r="86" spans="2:5" ht="15" x14ac:dyDescent="0.2">
      <c r="B86" s="25"/>
      <c r="C86" s="25"/>
      <c r="D86" s="25"/>
      <c r="E86" s="25"/>
    </row>
    <row r="87" spans="2:5" ht="15" x14ac:dyDescent="0.2">
      <c r="B87" s="25"/>
      <c r="C87" s="25"/>
      <c r="D87" s="25"/>
      <c r="E87" s="25"/>
    </row>
    <row r="88" spans="2:5" ht="15" x14ac:dyDescent="0.2">
      <c r="B88" s="25"/>
      <c r="C88" s="25"/>
      <c r="D88" s="25"/>
      <c r="E88" s="25"/>
    </row>
    <row r="89" spans="2:5" ht="15" x14ac:dyDescent="0.2">
      <c r="B89" s="25"/>
      <c r="C89" s="25"/>
      <c r="D89" s="25"/>
      <c r="E89" s="25"/>
    </row>
    <row r="90" spans="2:5" ht="15" x14ac:dyDescent="0.2">
      <c r="B90" s="25"/>
      <c r="C90" s="25"/>
      <c r="D90" s="25"/>
      <c r="E90" s="25"/>
    </row>
    <row r="91" spans="2:5" ht="15" x14ac:dyDescent="0.2">
      <c r="B91" s="25"/>
      <c r="C91" s="25"/>
      <c r="D91" s="25"/>
      <c r="E91" s="25"/>
    </row>
    <row r="92" spans="2:5" ht="15" x14ac:dyDescent="0.2">
      <c r="B92" s="25"/>
      <c r="C92" s="25"/>
      <c r="D92" s="25"/>
      <c r="E92" s="25"/>
    </row>
    <row r="93" spans="2:5" ht="15" x14ac:dyDescent="0.2">
      <c r="B93" s="25"/>
      <c r="C93" s="25"/>
      <c r="D93" s="25"/>
      <c r="E93" s="25"/>
    </row>
    <row r="94" spans="2:5" ht="15" x14ac:dyDescent="0.2">
      <c r="B94" s="25"/>
      <c r="C94" s="25"/>
      <c r="D94" s="25"/>
      <c r="E94" s="25"/>
    </row>
    <row r="95" spans="2:5" ht="15" x14ac:dyDescent="0.2">
      <c r="B95" s="25"/>
      <c r="C95" s="25"/>
      <c r="D95" s="25"/>
      <c r="E95" s="25"/>
    </row>
    <row r="96" spans="2:5" ht="15" x14ac:dyDescent="0.2">
      <c r="B96" s="25"/>
      <c r="C96" s="25"/>
      <c r="D96" s="25"/>
      <c r="E96" s="25"/>
    </row>
    <row r="97" spans="2:5" ht="15" x14ac:dyDescent="0.2">
      <c r="B97" s="25"/>
      <c r="C97" s="25"/>
      <c r="D97" s="25"/>
      <c r="E97" s="25"/>
    </row>
    <row r="98" spans="2:5" ht="15" x14ac:dyDescent="0.2">
      <c r="B98" s="25"/>
      <c r="C98" s="25"/>
      <c r="D98" s="25"/>
      <c r="E98" s="25"/>
    </row>
    <row r="99" spans="2:5" ht="15" x14ac:dyDescent="0.2">
      <c r="B99" s="25"/>
      <c r="C99" s="25"/>
      <c r="D99" s="25"/>
      <c r="E99" s="25"/>
    </row>
    <row r="100" spans="2:5" ht="15" x14ac:dyDescent="0.2">
      <c r="B100" s="25"/>
      <c r="C100" s="25"/>
      <c r="D100" s="25"/>
      <c r="E100" s="25"/>
    </row>
    <row r="101" spans="2:5" ht="15" x14ac:dyDescent="0.2">
      <c r="B101" s="25"/>
      <c r="C101" s="25"/>
      <c r="D101" s="25"/>
      <c r="E101" s="25"/>
    </row>
    <row r="102" spans="2:5" ht="15" x14ac:dyDescent="0.2">
      <c r="B102" s="25"/>
      <c r="C102" s="25"/>
      <c r="D102" s="25"/>
      <c r="E102" s="25"/>
    </row>
    <row r="103" spans="2:5" ht="15" x14ac:dyDescent="0.2">
      <c r="B103" s="25"/>
      <c r="C103" s="25"/>
      <c r="D103" s="25"/>
      <c r="E103" s="25"/>
    </row>
    <row r="104" spans="2:5" ht="15" x14ac:dyDescent="0.2">
      <c r="B104" s="25"/>
      <c r="C104" s="25"/>
      <c r="D104" s="25"/>
      <c r="E104" s="25"/>
    </row>
    <row r="105" spans="2:5" ht="15" x14ac:dyDescent="0.2">
      <c r="B105" s="25"/>
      <c r="C105" s="25"/>
      <c r="D105" s="25"/>
      <c r="E105" s="25"/>
    </row>
    <row r="106" spans="2:5" ht="15" x14ac:dyDescent="0.2">
      <c r="B106" s="25"/>
      <c r="C106" s="25"/>
      <c r="D106" s="25"/>
      <c r="E106" s="25"/>
    </row>
    <row r="107" spans="2:5" ht="15" x14ac:dyDescent="0.2">
      <c r="B107" s="25"/>
      <c r="C107" s="25"/>
      <c r="D107" s="25"/>
      <c r="E107" s="25"/>
    </row>
    <row r="108" spans="2:5" ht="15" x14ac:dyDescent="0.2">
      <c r="B108" s="25"/>
      <c r="C108" s="25"/>
      <c r="D108" s="25"/>
      <c r="E108" s="25"/>
    </row>
    <row r="109" spans="2:5" ht="15" x14ac:dyDescent="0.2">
      <c r="B109" s="25"/>
      <c r="C109" s="25"/>
      <c r="D109" s="25"/>
      <c r="E109" s="25"/>
    </row>
    <row r="110" spans="2:5" ht="15" x14ac:dyDescent="0.2">
      <c r="B110" s="25"/>
      <c r="C110" s="25"/>
      <c r="D110" s="25"/>
      <c r="E110" s="25"/>
    </row>
    <row r="111" spans="2:5" ht="15" x14ac:dyDescent="0.2">
      <c r="C111" s="25"/>
      <c r="D111" s="25"/>
      <c r="E111" s="25"/>
    </row>
  </sheetData>
  <mergeCells count="35">
    <mergeCell ref="BE8:BJ8"/>
    <mergeCell ref="AY8:BD8"/>
    <mergeCell ref="AS8:AX8"/>
    <mergeCell ref="AM8:AR8"/>
    <mergeCell ref="BH9:BJ9"/>
    <mergeCell ref="AM9:AO9"/>
    <mergeCell ref="B1:D1"/>
    <mergeCell ref="B5:D5"/>
    <mergeCell ref="S7:AK7"/>
    <mergeCell ref="AV9:AX9"/>
    <mergeCell ref="AI9:AK9"/>
    <mergeCell ref="AL7:BJ7"/>
    <mergeCell ref="AP9:AR9"/>
    <mergeCell ref="AS9:AU9"/>
    <mergeCell ref="AY9:BA9"/>
    <mergeCell ref="BE9:BG9"/>
    <mergeCell ref="BB9:BD9"/>
    <mergeCell ref="B7:B10"/>
    <mergeCell ref="E7:E10"/>
    <mergeCell ref="C7:C10"/>
    <mergeCell ref="F7:K8"/>
    <mergeCell ref="L7:R8"/>
    <mergeCell ref="F11:K11"/>
    <mergeCell ref="AF8:AK8"/>
    <mergeCell ref="I9:K9"/>
    <mergeCell ref="Z8:AE8"/>
    <mergeCell ref="T8:Y8"/>
    <mergeCell ref="AF9:AH9"/>
    <mergeCell ref="W9:Y9"/>
    <mergeCell ref="F9:H9"/>
    <mergeCell ref="M9:O9"/>
    <mergeCell ref="P9:R9"/>
    <mergeCell ref="T9:V9"/>
    <mergeCell ref="Z9:AB9"/>
    <mergeCell ref="AC9:AE9"/>
  </mergeCells>
  <pageMargins left="0.75" right="0.75" top="1" bottom="1" header="0.5" footer="0.5"/>
  <pageSetup paperSize="9" scale="20" orientation="landscape" verticalDpi="2"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rgb="FF009999"/>
  </sheetPr>
  <dimension ref="B1:I13"/>
  <sheetViews>
    <sheetView workbookViewId="0"/>
  </sheetViews>
  <sheetFormatPr defaultColWidth="9.140625" defaultRowHeight="12.75" x14ac:dyDescent="0.2"/>
  <cols>
    <col min="1" max="1" width="12" style="16" customWidth="1"/>
    <col min="2" max="2" width="34.140625" style="16" customWidth="1"/>
    <col min="3" max="3" width="25.5703125" style="16" customWidth="1"/>
    <col min="4" max="4" width="50.140625" style="16" customWidth="1"/>
    <col min="5" max="5" width="20.140625" style="16" customWidth="1"/>
    <col min="6" max="6" width="5.85546875" style="16" customWidth="1"/>
    <col min="7" max="9" width="19.85546875" style="16" customWidth="1"/>
    <col min="10" max="10" width="18.140625" style="16" customWidth="1"/>
    <col min="11" max="16384" width="9.140625" style="16"/>
  </cols>
  <sheetData>
    <row r="1" spans="2:9" ht="20.25" x14ac:dyDescent="0.3">
      <c r="B1" s="17" t="s">
        <v>238</v>
      </c>
      <c r="C1" s="15"/>
      <c r="D1" s="15"/>
      <c r="E1" s="15"/>
      <c r="F1" s="15"/>
      <c r="G1" s="15"/>
      <c r="H1" s="15"/>
      <c r="I1" s="15"/>
    </row>
    <row r="2" spans="2:9" ht="15" x14ac:dyDescent="0.25">
      <c r="B2" s="45" t="str">
        <f>Tradingname</f>
        <v>EII GAS TRANSMISSION SERVICES WA (OPERATIONS) PTY LIMITED</v>
      </c>
      <c r="C2" s="46"/>
    </row>
    <row r="3" spans="2:9" ht="18" customHeight="1" x14ac:dyDescent="0.45">
      <c r="B3" s="47" t="s">
        <v>240</v>
      </c>
      <c r="C3" s="48" t="str">
        <f>TEXT(Yearstart,"dd/mm/yyyy")&amp;" to "&amp;TEXT(Yearending,"dd/mm/yyyy")</f>
        <v>01/01/2024 to 31/12/2024</v>
      </c>
      <c r="D3" s="41"/>
      <c r="E3" s="41"/>
    </row>
    <row r="4" spans="2:9" ht="20.25" x14ac:dyDescent="0.3">
      <c r="B4" s="14"/>
    </row>
    <row r="5" spans="2:9" ht="15.75" x14ac:dyDescent="0.25">
      <c r="B5" s="26" t="s">
        <v>239</v>
      </c>
    </row>
    <row r="6" spans="2:9" x14ac:dyDescent="0.2">
      <c r="B6" s="18"/>
      <c r="C6" s="21"/>
      <c r="D6" s="21"/>
      <c r="E6" s="21"/>
      <c r="G6" s="27"/>
      <c r="H6" s="23"/>
      <c r="I6" s="23"/>
    </row>
    <row r="7" spans="2:9" ht="57" customHeight="1" x14ac:dyDescent="0.2">
      <c r="B7" s="511" t="s">
        <v>138</v>
      </c>
      <c r="C7" s="512"/>
      <c r="D7" s="512"/>
      <c r="E7" s="513"/>
    </row>
    <row r="8" spans="2:9" ht="13.5" customHeight="1" x14ac:dyDescent="0.2">
      <c r="B8" s="514" t="s">
        <v>674</v>
      </c>
      <c r="C8" s="515"/>
      <c r="D8" s="515"/>
      <c r="E8" s="516"/>
    </row>
    <row r="9" spans="2:9" ht="13.5" customHeight="1" x14ac:dyDescent="0.2">
      <c r="B9" s="514" t="s">
        <v>675</v>
      </c>
      <c r="C9" s="515"/>
      <c r="D9" s="515"/>
      <c r="E9" s="516"/>
    </row>
    <row r="10" spans="2:9" ht="13.5" customHeight="1" x14ac:dyDescent="0.2">
      <c r="B10" s="510"/>
      <c r="C10" s="510"/>
      <c r="D10" s="510"/>
      <c r="E10" s="510"/>
    </row>
    <row r="11" spans="2:9" ht="13.5" customHeight="1" x14ac:dyDescent="0.2">
      <c r="B11" s="510"/>
      <c r="C11" s="510"/>
      <c r="D11" s="510"/>
      <c r="E11" s="510"/>
    </row>
    <row r="12" spans="2:9" ht="13.5" customHeight="1" x14ac:dyDescent="0.2">
      <c r="B12" s="510"/>
      <c r="C12" s="510"/>
      <c r="D12" s="510"/>
      <c r="E12" s="510"/>
    </row>
    <row r="13" spans="2:9" ht="13.5" customHeight="1" x14ac:dyDescent="0.2">
      <c r="B13" s="510"/>
      <c r="C13" s="510"/>
      <c r="D13" s="510"/>
      <c r="E13" s="510"/>
    </row>
  </sheetData>
  <mergeCells count="7">
    <mergeCell ref="B13:E13"/>
    <mergeCell ref="B7:E7"/>
    <mergeCell ref="B8:E8"/>
    <mergeCell ref="B9:E9"/>
    <mergeCell ref="B10:E10"/>
    <mergeCell ref="B11:E11"/>
    <mergeCell ref="B12:E12"/>
  </mergeCells>
  <pageMargins left="0.75" right="0.75" top="1" bottom="1" header="0.5" footer="0.5"/>
  <pageSetup paperSize="9" scale="59" orientation="landscape" r:id="rId1"/>
  <headerFooter alignWithMargins="0"/>
  <colBreaks count="1" manualBreakCount="1">
    <brk id="6" max="22"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B1:G41"/>
  <sheetViews>
    <sheetView workbookViewId="0"/>
  </sheetViews>
  <sheetFormatPr defaultColWidth="9.140625" defaultRowHeight="12.75" x14ac:dyDescent="0.2"/>
  <cols>
    <col min="1" max="1" width="11.85546875" style="16" customWidth="1"/>
    <col min="2" max="2" width="22.42578125" style="16" customWidth="1"/>
    <col min="3" max="3" width="15.85546875" style="16" customWidth="1"/>
    <col min="4" max="5" width="42.140625" style="16" customWidth="1"/>
    <col min="6" max="6" width="9.140625" style="16"/>
    <col min="7" max="7" width="12.85546875" style="16" bestFit="1" customWidth="1"/>
    <col min="8" max="16384" width="9.140625" style="16"/>
  </cols>
  <sheetData>
    <row r="1" spans="2:7" ht="20.25" x14ac:dyDescent="0.3">
      <c r="B1" s="17" t="s">
        <v>230</v>
      </c>
      <c r="C1" s="15"/>
    </row>
    <row r="2" spans="2:7" ht="15" x14ac:dyDescent="0.25">
      <c r="B2" s="45" t="str">
        <f>Tradingname</f>
        <v>EII GAS TRANSMISSION SERVICES WA (OPERATIONS) PTY LIMITED</v>
      </c>
      <c r="C2" s="46"/>
    </row>
    <row r="3" spans="2:7" ht="15.75" customHeight="1" x14ac:dyDescent="0.25">
      <c r="B3" s="47" t="s">
        <v>181</v>
      </c>
      <c r="C3" s="48">
        <f>Yearending</f>
        <v>45657</v>
      </c>
    </row>
    <row r="4" spans="2:7" ht="20.25" x14ac:dyDescent="0.3">
      <c r="B4" s="14"/>
    </row>
    <row r="5" spans="2:7" ht="13.5" x14ac:dyDescent="0.2">
      <c r="B5" s="374" t="s">
        <v>610</v>
      </c>
      <c r="C5" s="375"/>
      <c r="D5" s="375"/>
      <c r="E5" s="375"/>
    </row>
    <row r="6" spans="2:7" ht="15" customHeight="1" thickBot="1" x14ac:dyDescent="0.25">
      <c r="B6" s="376"/>
      <c r="C6" s="375"/>
      <c r="D6" s="375"/>
      <c r="E6" s="375"/>
    </row>
    <row r="7" spans="2:7" ht="19.350000000000001" customHeight="1" thickBot="1" x14ac:dyDescent="0.25">
      <c r="B7" s="403" t="s">
        <v>611</v>
      </c>
      <c r="C7" s="517" t="s">
        <v>639</v>
      </c>
      <c r="D7" s="518"/>
      <c r="E7" s="519"/>
    </row>
    <row r="8" spans="2:7" ht="33.75" customHeight="1" thickBot="1" x14ac:dyDescent="0.25">
      <c r="B8" s="403" t="s">
        <v>611</v>
      </c>
      <c r="C8" s="517" t="s">
        <v>640</v>
      </c>
      <c r="D8" s="518"/>
      <c r="E8" s="519"/>
    </row>
    <row r="9" spans="2:7" s="376" customFormat="1" ht="50.25" customHeight="1" thickBot="1" x14ac:dyDescent="0.25">
      <c r="B9" s="388" t="s">
        <v>278</v>
      </c>
      <c r="C9" s="517" t="s">
        <v>663</v>
      </c>
      <c r="D9" s="518"/>
      <c r="E9" s="519"/>
    </row>
    <row r="10" spans="2:7" ht="30.75" customHeight="1" thickBot="1" x14ac:dyDescent="0.25">
      <c r="B10" s="377">
        <v>1.1000000000000001</v>
      </c>
      <c r="C10" s="529" t="s">
        <v>641</v>
      </c>
      <c r="D10" s="530"/>
      <c r="E10" s="531"/>
    </row>
    <row r="11" spans="2:7" ht="33" customHeight="1" thickBot="1" x14ac:dyDescent="0.25">
      <c r="B11" s="388">
        <v>1.2</v>
      </c>
      <c r="C11" s="529" t="s">
        <v>612</v>
      </c>
      <c r="D11" s="530"/>
      <c r="E11" s="531"/>
    </row>
    <row r="12" spans="2:7" ht="32.25" customHeight="1" thickBot="1" x14ac:dyDescent="0.25">
      <c r="B12" s="538" t="s">
        <v>656</v>
      </c>
      <c r="C12" s="532" t="s">
        <v>642</v>
      </c>
      <c r="D12" s="533"/>
      <c r="E12" s="534"/>
    </row>
    <row r="13" spans="2:7" ht="17.25" customHeight="1" thickBot="1" x14ac:dyDescent="0.25">
      <c r="B13" s="539"/>
      <c r="C13" s="523" t="s">
        <v>643</v>
      </c>
      <c r="D13" s="524"/>
      <c r="E13" s="525"/>
    </row>
    <row r="14" spans="2:7" ht="87" customHeight="1" thickBot="1" x14ac:dyDescent="0.25">
      <c r="B14" s="539"/>
      <c r="C14" s="526" t="s">
        <v>667</v>
      </c>
      <c r="D14" s="527"/>
      <c r="E14" s="528"/>
      <c r="G14" s="409"/>
    </row>
    <row r="15" spans="2:7" ht="17.25" customHeight="1" thickBot="1" x14ac:dyDescent="0.25">
      <c r="B15" s="539"/>
      <c r="C15" s="523" t="s">
        <v>652</v>
      </c>
      <c r="D15" s="524"/>
      <c r="E15" s="525"/>
    </row>
    <row r="16" spans="2:7" ht="102" customHeight="1" thickBot="1" x14ac:dyDescent="0.25">
      <c r="B16" s="540"/>
      <c r="C16" s="526" t="s">
        <v>676</v>
      </c>
      <c r="D16" s="527"/>
      <c r="E16" s="528"/>
    </row>
    <row r="17" spans="2:7" ht="50.25" customHeight="1" thickBot="1" x14ac:dyDescent="0.25">
      <c r="B17" s="538">
        <v>3.1</v>
      </c>
      <c r="C17" s="522" t="s">
        <v>648</v>
      </c>
      <c r="D17" s="520"/>
      <c r="E17" s="521"/>
      <c r="F17" s="347"/>
    </row>
    <row r="18" spans="2:7" ht="19.5" customHeight="1" thickBot="1" x14ac:dyDescent="0.25">
      <c r="B18" s="542"/>
      <c r="C18" s="522" t="s">
        <v>653</v>
      </c>
      <c r="D18" s="520"/>
      <c r="E18" s="521"/>
      <c r="F18" s="347"/>
    </row>
    <row r="19" spans="2:7" ht="72.75" customHeight="1" thickBot="1" x14ac:dyDescent="0.25">
      <c r="B19" s="404" t="s">
        <v>276</v>
      </c>
      <c r="C19" s="522" t="s">
        <v>664</v>
      </c>
      <c r="D19" s="520"/>
      <c r="E19" s="521"/>
      <c r="F19" s="347"/>
    </row>
    <row r="20" spans="2:7" ht="17.25" customHeight="1" thickBot="1" x14ac:dyDescent="0.25">
      <c r="B20" s="538" t="s">
        <v>573</v>
      </c>
      <c r="C20" s="549" t="s">
        <v>644</v>
      </c>
      <c r="D20" s="550"/>
      <c r="E20" s="551"/>
    </row>
    <row r="21" spans="2:7" ht="45.6" customHeight="1" x14ac:dyDescent="0.2">
      <c r="B21" s="539"/>
      <c r="C21" s="517" t="s">
        <v>668</v>
      </c>
      <c r="D21" s="518"/>
      <c r="E21" s="519"/>
    </row>
    <row r="22" spans="2:7" ht="13.5" customHeight="1" x14ac:dyDescent="0.2">
      <c r="B22" s="539"/>
      <c r="C22" s="543"/>
      <c r="D22" s="544"/>
      <c r="E22" s="545"/>
    </row>
    <row r="23" spans="2:7" ht="213.75" customHeight="1" thickBot="1" x14ac:dyDescent="0.25">
      <c r="B23" s="539"/>
      <c r="C23" s="546"/>
      <c r="D23" s="547"/>
      <c r="E23" s="548"/>
    </row>
    <row r="24" spans="2:7" ht="42.75" customHeight="1" thickBot="1" x14ac:dyDescent="0.25">
      <c r="B24" s="539"/>
      <c r="C24" s="535" t="s">
        <v>669</v>
      </c>
      <c r="D24" s="536"/>
      <c r="E24" s="537"/>
    </row>
    <row r="25" spans="2:7" ht="22.5" customHeight="1" thickBot="1" x14ac:dyDescent="0.25">
      <c r="B25" s="539"/>
      <c r="C25" s="535" t="s">
        <v>662</v>
      </c>
      <c r="D25" s="536"/>
      <c r="E25" s="537"/>
    </row>
    <row r="26" spans="2:7" ht="33.75" customHeight="1" thickBot="1" x14ac:dyDescent="0.25">
      <c r="B26" s="405" t="s">
        <v>260</v>
      </c>
      <c r="C26" s="522" t="s">
        <v>670</v>
      </c>
      <c r="D26" s="520"/>
      <c r="E26" s="521"/>
    </row>
    <row r="27" spans="2:7" ht="33" customHeight="1" thickBot="1" x14ac:dyDescent="0.25">
      <c r="B27" s="538">
        <v>4.0999999999999996</v>
      </c>
      <c r="C27" s="520" t="s">
        <v>649</v>
      </c>
      <c r="D27" s="520"/>
      <c r="E27" s="521"/>
    </row>
    <row r="28" spans="2:7" s="393" customFormat="1" ht="36.6" customHeight="1" thickBot="1" x14ac:dyDescent="0.25">
      <c r="B28" s="539"/>
      <c r="C28" s="520" t="s">
        <v>645</v>
      </c>
      <c r="D28" s="520"/>
      <c r="E28" s="521"/>
      <c r="F28" s="394"/>
      <c r="G28" s="394"/>
    </row>
    <row r="29" spans="2:7" ht="75.75" customHeight="1" thickBot="1" x14ac:dyDescent="0.25">
      <c r="B29" s="539"/>
      <c r="C29" s="520" t="s">
        <v>646</v>
      </c>
      <c r="D29" s="520"/>
      <c r="E29" s="521"/>
    </row>
    <row r="30" spans="2:7" ht="301.14999999999998" customHeight="1" thickBot="1" x14ac:dyDescent="0.25">
      <c r="B30" s="539"/>
      <c r="C30" s="520" t="s">
        <v>650</v>
      </c>
      <c r="D30" s="520"/>
      <c r="E30" s="521"/>
    </row>
    <row r="31" spans="2:7" s="393" customFormat="1" ht="32.65" customHeight="1" thickBot="1" x14ac:dyDescent="0.25">
      <c r="B31" s="539"/>
      <c r="C31" s="520" t="s">
        <v>651</v>
      </c>
      <c r="D31" s="520"/>
      <c r="E31" s="521"/>
      <c r="F31" s="394"/>
      <c r="G31" s="394"/>
    </row>
    <row r="32" spans="2:7" ht="68.25" customHeight="1" thickBot="1" x14ac:dyDescent="0.25">
      <c r="B32" s="406">
        <v>5.0999999999999996</v>
      </c>
      <c r="C32" s="522" t="s">
        <v>647</v>
      </c>
      <c r="D32" s="520"/>
      <c r="E32" s="521"/>
    </row>
    <row r="34" spans="2:7" ht="15.75" x14ac:dyDescent="0.2">
      <c r="C34" s="389"/>
      <c r="D34" s="389"/>
      <c r="E34" s="389"/>
    </row>
    <row r="37" spans="2:7" ht="13.5" x14ac:dyDescent="0.2">
      <c r="B37" s="347"/>
      <c r="C37" s="541"/>
      <c r="D37" s="541"/>
      <c r="E37" s="541"/>
      <c r="F37" s="347"/>
      <c r="G37" s="347"/>
    </row>
    <row r="38" spans="2:7" x14ac:dyDescent="0.2">
      <c r="B38" s="347"/>
      <c r="C38" s="347"/>
      <c r="D38" s="347"/>
      <c r="E38" s="347"/>
      <c r="F38" s="347"/>
      <c r="G38" s="347"/>
    </row>
    <row r="39" spans="2:7" x14ac:dyDescent="0.2">
      <c r="B39" s="378"/>
      <c r="C39" s="378"/>
      <c r="D39" s="343"/>
      <c r="E39" s="343"/>
      <c r="F39" s="343"/>
      <c r="G39" s="343"/>
    </row>
    <row r="40" spans="2:7" x14ac:dyDescent="0.2">
      <c r="B40" s="347"/>
      <c r="C40" s="347"/>
      <c r="D40" s="347"/>
      <c r="E40" s="347"/>
      <c r="F40" s="347"/>
      <c r="G40" s="347"/>
    </row>
    <row r="41" spans="2:7" x14ac:dyDescent="0.2">
      <c r="B41" s="347"/>
      <c r="C41" s="347"/>
      <c r="D41" s="347"/>
      <c r="E41" s="347"/>
      <c r="F41" s="347"/>
      <c r="G41" s="347"/>
    </row>
  </sheetData>
  <mergeCells count="29">
    <mergeCell ref="B12:B16"/>
    <mergeCell ref="C37:E37"/>
    <mergeCell ref="C17:E17"/>
    <mergeCell ref="C32:E32"/>
    <mergeCell ref="B17:B18"/>
    <mergeCell ref="B20:B25"/>
    <mergeCell ref="C25:E25"/>
    <mergeCell ref="C30:E30"/>
    <mergeCell ref="C31:E31"/>
    <mergeCell ref="C26:E26"/>
    <mergeCell ref="C21:E23"/>
    <mergeCell ref="C28:E28"/>
    <mergeCell ref="C20:E20"/>
    <mergeCell ref="B27:B31"/>
    <mergeCell ref="C29:E29"/>
    <mergeCell ref="C7:E7"/>
    <mergeCell ref="C27:E27"/>
    <mergeCell ref="C19:E19"/>
    <mergeCell ref="C18:E18"/>
    <mergeCell ref="C13:E13"/>
    <mergeCell ref="C15:E15"/>
    <mergeCell ref="C14:E14"/>
    <mergeCell ref="C9:E9"/>
    <mergeCell ref="C10:E10"/>
    <mergeCell ref="C8:E8"/>
    <mergeCell ref="C11:E11"/>
    <mergeCell ref="C12:E12"/>
    <mergeCell ref="C16:E16"/>
    <mergeCell ref="C24:E24"/>
  </mergeCells>
  <pageMargins left="0.25" right="0.25" top="0.75" bottom="0.75" header="0.3" footer="0.3"/>
  <pageSetup paperSize="9"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tabColor rgb="FF33CCCC"/>
    <pageSetUpPr fitToPage="1"/>
  </sheetPr>
  <dimension ref="A1:P95"/>
  <sheetViews>
    <sheetView workbookViewId="0"/>
  </sheetViews>
  <sheetFormatPr defaultColWidth="9" defaultRowHeight="12.75" x14ac:dyDescent="0.2"/>
  <cols>
    <col min="1" max="1" width="10.85546875" style="171" customWidth="1"/>
    <col min="2" max="2" width="15.85546875" style="178" customWidth="1"/>
    <col min="3" max="3" width="27.42578125" style="171" customWidth="1"/>
    <col min="4" max="4" width="22.85546875" style="178" customWidth="1"/>
    <col min="5" max="5" width="23.5703125" style="171" customWidth="1"/>
    <col min="6" max="6" width="25.140625" style="171" customWidth="1"/>
    <col min="7" max="7" width="63.85546875" style="171" customWidth="1"/>
    <col min="8" max="8" width="19.140625" style="183" customWidth="1"/>
    <col min="9" max="9" width="16.5703125" style="183" customWidth="1"/>
    <col min="10" max="10" width="12.42578125" style="183" customWidth="1"/>
    <col min="11" max="11" width="9.85546875" style="183" customWidth="1"/>
    <col min="12" max="12" width="9" style="183" customWidth="1"/>
    <col min="13" max="13" width="9" style="183"/>
    <col min="14" max="14" width="11.140625" style="183" customWidth="1"/>
    <col min="15" max="15" width="9" style="183"/>
    <col min="16" max="16" width="82.140625" style="183" customWidth="1"/>
    <col min="17" max="16384" width="9" style="171"/>
  </cols>
  <sheetData>
    <row r="1" spans="1:16" ht="22.35" customHeight="1" x14ac:dyDescent="0.2">
      <c r="H1" s="39"/>
    </row>
    <row r="2" spans="1:16" ht="28.5" customHeight="1" x14ac:dyDescent="0.2">
      <c r="A2" s="189" t="s">
        <v>241</v>
      </c>
      <c r="B2" s="190" t="s">
        <v>242</v>
      </c>
      <c r="C2" s="189" t="s">
        <v>243</v>
      </c>
      <c r="D2" s="189" t="s">
        <v>244</v>
      </c>
      <c r="E2" s="189" t="s">
        <v>245</v>
      </c>
      <c r="F2" s="189" t="s">
        <v>246</v>
      </c>
      <c r="G2" s="189" t="s">
        <v>247</v>
      </c>
      <c r="H2" s="184"/>
      <c r="I2" s="184"/>
      <c r="J2" s="184"/>
      <c r="K2" s="184"/>
      <c r="L2" s="184"/>
      <c r="M2" s="184"/>
      <c r="N2" s="184"/>
      <c r="O2" s="184"/>
      <c r="P2" s="184"/>
    </row>
    <row r="3" spans="1:16" s="174" customFormat="1" ht="25.5" x14ac:dyDescent="0.2">
      <c r="A3" s="172">
        <v>44084</v>
      </c>
      <c r="B3" s="173">
        <v>1</v>
      </c>
      <c r="C3" s="176" t="s">
        <v>250</v>
      </c>
      <c r="D3" s="179"/>
      <c r="E3" s="177"/>
      <c r="F3" s="177" t="s">
        <v>251</v>
      </c>
      <c r="G3" s="177" t="s">
        <v>329</v>
      </c>
      <c r="H3" s="185"/>
      <c r="I3" s="186"/>
      <c r="J3" s="186"/>
      <c r="K3" s="186"/>
      <c r="L3" s="186"/>
      <c r="M3" s="186"/>
      <c r="N3" s="186"/>
      <c r="O3" s="186"/>
      <c r="P3" s="187"/>
    </row>
    <row r="4" spans="1:16" s="174" customFormat="1" ht="25.5" x14ac:dyDescent="0.2">
      <c r="A4" s="172">
        <v>44084</v>
      </c>
      <c r="B4" s="173">
        <f>B3+1</f>
        <v>2</v>
      </c>
      <c r="C4" s="176" t="s">
        <v>252</v>
      </c>
      <c r="D4" s="180">
        <v>2.1</v>
      </c>
      <c r="E4" s="177" t="s">
        <v>253</v>
      </c>
      <c r="F4" s="176" t="s">
        <v>254</v>
      </c>
      <c r="G4" s="177" t="s">
        <v>255</v>
      </c>
      <c r="H4" s="185"/>
      <c r="I4" s="186"/>
      <c r="J4" s="186"/>
      <c r="K4" s="186"/>
      <c r="L4" s="186"/>
      <c r="M4" s="186"/>
      <c r="N4" s="186"/>
      <c r="O4" s="186"/>
      <c r="P4" s="187"/>
    </row>
    <row r="5" spans="1:16" s="174" customFormat="1" ht="25.5" x14ac:dyDescent="0.2">
      <c r="A5" s="172">
        <v>44084</v>
      </c>
      <c r="B5" s="173">
        <f>B4+1</f>
        <v>3</v>
      </c>
      <c r="C5" s="176" t="s">
        <v>521</v>
      </c>
      <c r="D5" s="179">
        <v>3.1</v>
      </c>
      <c r="E5" s="177" t="s">
        <v>256</v>
      </c>
      <c r="F5" s="176" t="s">
        <v>257</v>
      </c>
      <c r="G5" s="177" t="s">
        <v>258</v>
      </c>
      <c r="H5" s="185"/>
      <c r="I5" s="186"/>
      <c r="J5" s="186"/>
      <c r="K5" s="186"/>
      <c r="L5" s="186"/>
      <c r="M5" s="186"/>
      <c r="N5" s="186"/>
      <c r="O5" s="186"/>
      <c r="P5" s="187"/>
    </row>
    <row r="6" spans="1:16" s="174" customFormat="1" ht="25.5" x14ac:dyDescent="0.2">
      <c r="A6" s="172">
        <v>44084</v>
      </c>
      <c r="B6" s="173">
        <f t="shared" ref="B6:B69" si="0">B5+1</f>
        <v>4</v>
      </c>
      <c r="C6" s="176" t="s">
        <v>259</v>
      </c>
      <c r="D6" s="179" t="s">
        <v>260</v>
      </c>
      <c r="E6" s="177" t="s">
        <v>261</v>
      </c>
      <c r="F6" s="176" t="s">
        <v>262</v>
      </c>
      <c r="G6" s="177" t="s">
        <v>263</v>
      </c>
      <c r="H6" s="185"/>
      <c r="I6" s="186"/>
      <c r="J6" s="186"/>
      <c r="K6" s="186"/>
      <c r="L6" s="186"/>
      <c r="M6" s="186"/>
      <c r="N6" s="186"/>
      <c r="O6" s="186"/>
      <c r="P6" s="187"/>
    </row>
    <row r="7" spans="1:16" s="174" customFormat="1" ht="48.75" customHeight="1" x14ac:dyDescent="0.2">
      <c r="A7" s="172">
        <v>44084</v>
      </c>
      <c r="B7" s="173">
        <f t="shared" si="0"/>
        <v>5</v>
      </c>
      <c r="C7" s="176" t="s">
        <v>259</v>
      </c>
      <c r="D7" s="179" t="s">
        <v>260</v>
      </c>
      <c r="E7" s="177" t="s">
        <v>264</v>
      </c>
      <c r="F7" s="176" t="s">
        <v>265</v>
      </c>
      <c r="G7" s="177" t="s">
        <v>266</v>
      </c>
      <c r="H7" s="185"/>
      <c r="I7" s="186"/>
      <c r="J7" s="186"/>
      <c r="K7" s="186"/>
      <c r="L7" s="186"/>
      <c r="M7" s="186"/>
      <c r="N7" s="186"/>
      <c r="O7" s="186"/>
      <c r="P7" s="187"/>
    </row>
    <row r="8" spans="1:16" s="174" customFormat="1" ht="99" customHeight="1" x14ac:dyDescent="0.2">
      <c r="A8" s="172">
        <v>44084</v>
      </c>
      <c r="B8" s="173">
        <f t="shared" si="0"/>
        <v>6</v>
      </c>
      <c r="C8" s="176" t="s">
        <v>259</v>
      </c>
      <c r="D8" s="179" t="s">
        <v>260</v>
      </c>
      <c r="E8" s="177" t="s">
        <v>267</v>
      </c>
      <c r="F8" s="176" t="s">
        <v>268</v>
      </c>
      <c r="G8" s="177" t="s">
        <v>269</v>
      </c>
      <c r="H8" s="185"/>
      <c r="I8" s="186"/>
      <c r="J8" s="186"/>
      <c r="K8" s="186"/>
      <c r="L8" s="186"/>
      <c r="M8" s="186"/>
      <c r="N8" s="186"/>
      <c r="O8" s="186"/>
      <c r="P8" s="187"/>
    </row>
    <row r="9" spans="1:16" s="174" customFormat="1" ht="33" customHeight="1" x14ac:dyDescent="0.2">
      <c r="A9" s="172">
        <v>44084</v>
      </c>
      <c r="B9" s="173">
        <f t="shared" si="0"/>
        <v>7</v>
      </c>
      <c r="C9" s="176" t="s">
        <v>521</v>
      </c>
      <c r="D9" s="179">
        <v>3.1</v>
      </c>
      <c r="E9" s="177" t="s">
        <v>270</v>
      </c>
      <c r="F9" s="176" t="s">
        <v>271</v>
      </c>
      <c r="G9" s="177" t="s">
        <v>272</v>
      </c>
      <c r="H9" s="185"/>
      <c r="I9" s="186"/>
      <c r="J9" s="186"/>
      <c r="K9" s="186"/>
      <c r="L9" s="186"/>
      <c r="M9" s="186"/>
      <c r="N9" s="186"/>
      <c r="O9" s="186"/>
      <c r="P9" s="187"/>
    </row>
    <row r="10" spans="1:16" s="174" customFormat="1" x14ac:dyDescent="0.2">
      <c r="A10" s="172">
        <v>44084</v>
      </c>
      <c r="B10" s="173">
        <f t="shared" si="0"/>
        <v>8</v>
      </c>
      <c r="C10" s="176" t="s">
        <v>521</v>
      </c>
      <c r="D10" s="179">
        <v>3.1</v>
      </c>
      <c r="E10" s="176" t="s">
        <v>332</v>
      </c>
      <c r="F10" s="176" t="s">
        <v>248</v>
      </c>
      <c r="G10" s="177" t="s">
        <v>273</v>
      </c>
      <c r="H10" s="185"/>
      <c r="I10" s="186"/>
      <c r="J10" s="186"/>
      <c r="K10" s="186"/>
      <c r="L10" s="186"/>
      <c r="M10" s="186"/>
      <c r="N10" s="186"/>
      <c r="O10" s="186"/>
      <c r="P10" s="187"/>
    </row>
    <row r="11" spans="1:16" s="174" customFormat="1" ht="38.25" x14ac:dyDescent="0.2">
      <c r="A11" s="172">
        <v>44084</v>
      </c>
      <c r="B11" s="173">
        <f t="shared" si="0"/>
        <v>9</v>
      </c>
      <c r="C11" s="176" t="s">
        <v>521</v>
      </c>
      <c r="D11" s="179">
        <v>3.1</v>
      </c>
      <c r="E11" s="177" t="s">
        <v>274</v>
      </c>
      <c r="F11" s="176" t="s">
        <v>275</v>
      </c>
      <c r="G11" s="177" t="s">
        <v>328</v>
      </c>
      <c r="H11" s="185"/>
      <c r="I11" s="186"/>
      <c r="J11" s="186"/>
      <c r="K11" s="186"/>
      <c r="L11" s="186"/>
      <c r="M11" s="186"/>
      <c r="N11" s="186"/>
      <c r="O11" s="186"/>
      <c r="P11" s="187"/>
    </row>
    <row r="12" spans="1:16" s="174" customFormat="1" ht="12.75" customHeight="1" x14ac:dyDescent="0.2">
      <c r="A12" s="172">
        <v>44084</v>
      </c>
      <c r="B12" s="173">
        <f t="shared" si="0"/>
        <v>10</v>
      </c>
      <c r="C12" s="176" t="s">
        <v>249</v>
      </c>
      <c r="D12" s="179" t="s">
        <v>276</v>
      </c>
      <c r="E12" s="188" t="s">
        <v>330</v>
      </c>
      <c r="F12" s="176" t="s">
        <v>271</v>
      </c>
      <c r="G12" s="177" t="s">
        <v>277</v>
      </c>
      <c r="H12" s="185"/>
      <c r="I12" s="186"/>
      <c r="J12" s="186"/>
      <c r="K12" s="186"/>
      <c r="L12" s="186"/>
      <c r="M12" s="186"/>
      <c r="N12" s="186"/>
      <c r="O12" s="186"/>
      <c r="P12" s="187"/>
    </row>
    <row r="13" spans="1:16" s="174" customFormat="1" x14ac:dyDescent="0.2">
      <c r="A13" s="172">
        <v>44084</v>
      </c>
      <c r="B13" s="173">
        <f t="shared" si="0"/>
        <v>11</v>
      </c>
      <c r="C13" s="176" t="s">
        <v>278</v>
      </c>
      <c r="D13" s="179" t="s">
        <v>160</v>
      </c>
      <c r="E13" s="177" t="s">
        <v>279</v>
      </c>
      <c r="F13" s="176" t="s">
        <v>316</v>
      </c>
      <c r="G13" s="177" t="s">
        <v>280</v>
      </c>
      <c r="H13" s="185"/>
      <c r="I13" s="186"/>
      <c r="J13" s="186"/>
      <c r="K13" s="186"/>
      <c r="L13" s="186"/>
      <c r="M13" s="186"/>
      <c r="N13" s="186"/>
      <c r="O13" s="186"/>
      <c r="P13" s="187"/>
    </row>
    <row r="14" spans="1:16" s="174" customFormat="1" ht="38.25" x14ac:dyDescent="0.2">
      <c r="A14" s="172">
        <v>44084</v>
      </c>
      <c r="B14" s="173">
        <f t="shared" si="0"/>
        <v>12</v>
      </c>
      <c r="C14" s="176" t="s">
        <v>281</v>
      </c>
      <c r="D14" s="179" t="s">
        <v>282</v>
      </c>
      <c r="E14" s="177" t="s">
        <v>283</v>
      </c>
      <c r="F14" s="177" t="s">
        <v>284</v>
      </c>
      <c r="G14" s="177" t="s">
        <v>285</v>
      </c>
      <c r="H14" s="185"/>
      <c r="I14" s="186"/>
      <c r="J14" s="186"/>
      <c r="K14" s="186"/>
      <c r="L14" s="186"/>
      <c r="M14" s="186"/>
      <c r="N14" s="186"/>
      <c r="O14" s="186"/>
      <c r="P14" s="187"/>
    </row>
    <row r="15" spans="1:16" s="174" customFormat="1" x14ac:dyDescent="0.2">
      <c r="A15" s="172">
        <v>44084</v>
      </c>
      <c r="B15" s="173">
        <f t="shared" si="0"/>
        <v>13</v>
      </c>
      <c r="C15" s="176" t="s">
        <v>259</v>
      </c>
      <c r="D15" s="179"/>
      <c r="E15" s="177"/>
      <c r="F15" s="176"/>
      <c r="G15" s="177" t="s">
        <v>333</v>
      </c>
      <c r="H15" s="185"/>
      <c r="I15" s="186"/>
      <c r="J15" s="186"/>
      <c r="K15" s="186"/>
      <c r="L15" s="186"/>
      <c r="M15" s="186"/>
      <c r="N15" s="186"/>
      <c r="O15" s="186"/>
      <c r="P15" s="187"/>
    </row>
    <row r="16" spans="1:16" s="174" customFormat="1" x14ac:dyDescent="0.2">
      <c r="A16" s="172">
        <v>44084</v>
      </c>
      <c r="B16" s="173">
        <f t="shared" si="0"/>
        <v>14</v>
      </c>
      <c r="C16" s="176" t="s">
        <v>286</v>
      </c>
      <c r="D16" s="179" t="s">
        <v>287</v>
      </c>
      <c r="E16" s="177" t="s">
        <v>288</v>
      </c>
      <c r="F16" s="176" t="s">
        <v>289</v>
      </c>
      <c r="G16" s="177" t="s">
        <v>290</v>
      </c>
      <c r="H16" s="185"/>
      <c r="I16" s="186"/>
      <c r="J16" s="186"/>
      <c r="K16" s="186"/>
      <c r="L16" s="186"/>
      <c r="M16" s="186"/>
      <c r="N16" s="186"/>
      <c r="O16" s="186"/>
      <c r="P16" s="187"/>
    </row>
    <row r="17" spans="1:16" s="174" customFormat="1" x14ac:dyDescent="0.2">
      <c r="A17" s="172">
        <v>44084</v>
      </c>
      <c r="B17" s="173">
        <f t="shared" si="0"/>
        <v>15</v>
      </c>
      <c r="C17" s="176" t="s">
        <v>521</v>
      </c>
      <c r="D17" s="179">
        <v>3.1</v>
      </c>
      <c r="E17" s="177" t="s">
        <v>291</v>
      </c>
      <c r="F17" s="176" t="s">
        <v>271</v>
      </c>
      <c r="G17" s="177" t="s">
        <v>334</v>
      </c>
      <c r="H17" s="185"/>
      <c r="I17" s="186"/>
      <c r="J17" s="186"/>
      <c r="K17" s="186"/>
      <c r="L17" s="186"/>
      <c r="M17" s="186"/>
      <c r="N17" s="186"/>
      <c r="O17" s="186"/>
      <c r="P17" s="187"/>
    </row>
    <row r="18" spans="1:16" s="174" customFormat="1" x14ac:dyDescent="0.2">
      <c r="A18" s="172">
        <v>44084</v>
      </c>
      <c r="B18" s="173">
        <f t="shared" si="0"/>
        <v>16</v>
      </c>
      <c r="C18" s="176" t="s">
        <v>521</v>
      </c>
      <c r="D18" s="179">
        <v>3.1</v>
      </c>
      <c r="E18" s="177" t="s">
        <v>292</v>
      </c>
      <c r="F18" s="176" t="s">
        <v>248</v>
      </c>
      <c r="G18" s="177" t="s">
        <v>335</v>
      </c>
      <c r="H18" s="185"/>
      <c r="I18" s="186"/>
      <c r="J18" s="186"/>
      <c r="K18" s="186"/>
      <c r="L18" s="186"/>
      <c r="M18" s="186"/>
      <c r="N18" s="186"/>
      <c r="O18" s="186"/>
      <c r="P18" s="187"/>
    </row>
    <row r="19" spans="1:16" s="174" customFormat="1" x14ac:dyDescent="0.2">
      <c r="A19" s="172">
        <v>44084</v>
      </c>
      <c r="B19" s="173">
        <f t="shared" si="0"/>
        <v>17</v>
      </c>
      <c r="C19" s="176" t="s">
        <v>286</v>
      </c>
      <c r="D19" s="179" t="s">
        <v>260</v>
      </c>
      <c r="E19" s="177" t="s">
        <v>293</v>
      </c>
      <c r="F19" s="176" t="s">
        <v>294</v>
      </c>
      <c r="G19" s="177" t="s">
        <v>336</v>
      </c>
      <c r="H19" s="185"/>
      <c r="I19" s="186"/>
      <c r="J19" s="186"/>
      <c r="K19" s="186"/>
      <c r="L19" s="186"/>
      <c r="M19" s="186"/>
      <c r="N19" s="186"/>
      <c r="O19" s="186"/>
      <c r="P19" s="187"/>
    </row>
    <row r="20" spans="1:16" s="174" customFormat="1" x14ac:dyDescent="0.2">
      <c r="A20" s="172">
        <v>44084</v>
      </c>
      <c r="B20" s="173">
        <f t="shared" si="0"/>
        <v>18</v>
      </c>
      <c r="C20" s="176" t="s">
        <v>286</v>
      </c>
      <c r="D20" s="179" t="s">
        <v>287</v>
      </c>
      <c r="E20" s="188" t="s">
        <v>331</v>
      </c>
      <c r="F20" s="176" t="s">
        <v>294</v>
      </c>
      <c r="G20" s="177" t="s">
        <v>337</v>
      </c>
      <c r="H20" s="185"/>
      <c r="I20" s="186"/>
      <c r="J20" s="186"/>
      <c r="K20" s="186"/>
      <c r="L20" s="186"/>
      <c r="M20" s="186"/>
      <c r="N20" s="186"/>
      <c r="O20" s="186"/>
      <c r="P20" s="187"/>
    </row>
    <row r="21" spans="1:16" s="174" customFormat="1" x14ac:dyDescent="0.2">
      <c r="A21" s="172">
        <v>44084</v>
      </c>
      <c r="B21" s="173">
        <f t="shared" si="0"/>
        <v>19</v>
      </c>
      <c r="C21" s="176" t="s">
        <v>295</v>
      </c>
      <c r="D21" s="179">
        <v>4.0999999999999996</v>
      </c>
      <c r="E21" s="177" t="s">
        <v>296</v>
      </c>
      <c r="F21" s="176" t="s">
        <v>271</v>
      </c>
      <c r="G21" s="177" t="s">
        <v>297</v>
      </c>
      <c r="H21" s="185"/>
      <c r="I21" s="186"/>
      <c r="J21" s="186"/>
      <c r="K21" s="186"/>
      <c r="L21" s="186"/>
      <c r="M21" s="186"/>
      <c r="N21" s="186"/>
      <c r="O21" s="186"/>
      <c r="P21" s="187"/>
    </row>
    <row r="22" spans="1:16" s="174" customFormat="1" x14ac:dyDescent="0.2">
      <c r="A22" s="172">
        <v>44084</v>
      </c>
      <c r="B22" s="173">
        <f t="shared" si="0"/>
        <v>20</v>
      </c>
      <c r="C22" s="176" t="s">
        <v>295</v>
      </c>
      <c r="D22" s="179">
        <v>4.0999999999999996</v>
      </c>
      <c r="E22" s="177" t="s">
        <v>298</v>
      </c>
      <c r="F22" s="176" t="s">
        <v>299</v>
      </c>
      <c r="G22" s="177" t="s">
        <v>338</v>
      </c>
      <c r="H22" s="185"/>
      <c r="I22" s="186"/>
      <c r="J22" s="186"/>
      <c r="K22" s="186"/>
      <c r="L22" s="186"/>
      <c r="M22" s="186"/>
      <c r="N22" s="186"/>
      <c r="O22" s="186"/>
      <c r="P22" s="187"/>
    </row>
    <row r="23" spans="1:16" s="174" customFormat="1" ht="27" customHeight="1" x14ac:dyDescent="0.2">
      <c r="A23" s="172">
        <v>44084</v>
      </c>
      <c r="B23" s="173">
        <f t="shared" si="0"/>
        <v>21</v>
      </c>
      <c r="C23" s="176" t="s">
        <v>295</v>
      </c>
      <c r="D23" s="179">
        <v>4.0999999999999996</v>
      </c>
      <c r="E23" s="177" t="s">
        <v>300</v>
      </c>
      <c r="F23" s="176" t="s">
        <v>248</v>
      </c>
      <c r="G23" s="177" t="s">
        <v>339</v>
      </c>
      <c r="H23" s="185"/>
      <c r="I23" s="186"/>
      <c r="J23" s="186"/>
      <c r="K23" s="186"/>
      <c r="L23" s="186"/>
      <c r="M23" s="186"/>
      <c r="N23" s="186"/>
      <c r="O23" s="186"/>
      <c r="P23" s="187"/>
    </row>
    <row r="24" spans="1:16" s="174" customFormat="1" ht="25.5" x14ac:dyDescent="0.2">
      <c r="A24" s="172">
        <v>44084</v>
      </c>
      <c r="B24" s="173">
        <f t="shared" si="0"/>
        <v>22</v>
      </c>
      <c r="C24" s="176" t="s">
        <v>286</v>
      </c>
      <c r="D24" s="179" t="s">
        <v>301</v>
      </c>
      <c r="E24" s="177" t="s">
        <v>302</v>
      </c>
      <c r="F24" s="176" t="s">
        <v>265</v>
      </c>
      <c r="G24" s="177" t="s">
        <v>303</v>
      </c>
      <c r="H24" s="185"/>
      <c r="I24" s="186"/>
      <c r="J24" s="186"/>
      <c r="K24" s="186"/>
      <c r="L24" s="186"/>
      <c r="M24" s="186"/>
      <c r="N24" s="186"/>
      <c r="O24" s="186"/>
      <c r="P24" s="187"/>
    </row>
    <row r="25" spans="1:16" s="174" customFormat="1" x14ac:dyDescent="0.2">
      <c r="A25" s="172">
        <v>44084</v>
      </c>
      <c r="B25" s="173">
        <f t="shared" si="0"/>
        <v>23</v>
      </c>
      <c r="C25" s="174" t="s">
        <v>259</v>
      </c>
      <c r="D25" s="174" t="s">
        <v>260</v>
      </c>
      <c r="E25" s="175" t="s">
        <v>306</v>
      </c>
      <c r="F25" s="174" t="s">
        <v>304</v>
      </c>
      <c r="G25" s="175" t="s">
        <v>327</v>
      </c>
      <c r="H25" s="185"/>
      <c r="I25" s="186"/>
      <c r="J25" s="186"/>
      <c r="K25" s="186"/>
      <c r="L25" s="186"/>
      <c r="M25" s="186"/>
      <c r="N25" s="186"/>
      <c r="O25" s="186"/>
      <c r="P25" s="187"/>
    </row>
    <row r="26" spans="1:16" s="174" customFormat="1" x14ac:dyDescent="0.2">
      <c r="A26" s="172">
        <v>44084</v>
      </c>
      <c r="B26" s="173">
        <f t="shared" si="0"/>
        <v>24</v>
      </c>
      <c r="C26" s="174" t="s">
        <v>259</v>
      </c>
      <c r="D26" s="174" t="s">
        <v>287</v>
      </c>
      <c r="E26" s="175" t="s">
        <v>305</v>
      </c>
      <c r="F26" s="174" t="s">
        <v>304</v>
      </c>
      <c r="G26" s="175" t="s">
        <v>327</v>
      </c>
      <c r="H26" s="185"/>
      <c r="I26" s="186"/>
      <c r="J26" s="186"/>
      <c r="K26" s="186"/>
      <c r="L26" s="186"/>
      <c r="M26" s="186"/>
      <c r="N26" s="186"/>
      <c r="O26" s="186"/>
      <c r="P26" s="187"/>
    </row>
    <row r="27" spans="1:16" s="174" customFormat="1" x14ac:dyDescent="0.2">
      <c r="A27" s="172">
        <v>44084</v>
      </c>
      <c r="B27" s="173">
        <f t="shared" si="0"/>
        <v>25</v>
      </c>
      <c r="C27" s="176" t="s">
        <v>249</v>
      </c>
      <c r="D27" s="179" t="s">
        <v>276</v>
      </c>
      <c r="E27" s="175" t="s">
        <v>315</v>
      </c>
      <c r="F27" s="174" t="s">
        <v>304</v>
      </c>
      <c r="G27" s="175" t="s">
        <v>327</v>
      </c>
      <c r="H27" s="185"/>
      <c r="I27" s="186"/>
      <c r="J27" s="186"/>
      <c r="K27" s="186"/>
      <c r="L27" s="186"/>
      <c r="M27" s="186"/>
      <c r="N27" s="186"/>
      <c r="O27" s="186"/>
      <c r="P27" s="187"/>
    </row>
    <row r="28" spans="1:16" s="174" customFormat="1" x14ac:dyDescent="0.2">
      <c r="A28" s="172">
        <v>44109</v>
      </c>
      <c r="B28" s="173">
        <f t="shared" si="0"/>
        <v>26</v>
      </c>
      <c r="C28" s="174" t="s">
        <v>278</v>
      </c>
      <c r="D28" s="174" t="s">
        <v>160</v>
      </c>
      <c r="E28" s="174" t="s">
        <v>319</v>
      </c>
      <c r="F28" s="174" t="s">
        <v>320</v>
      </c>
      <c r="G28" s="175" t="s">
        <v>321</v>
      </c>
      <c r="H28" s="186"/>
      <c r="I28" s="186"/>
      <c r="J28" s="186"/>
      <c r="K28" s="186"/>
      <c r="L28" s="186"/>
      <c r="M28" s="186"/>
      <c r="N28" s="186"/>
      <c r="O28" s="186"/>
      <c r="P28" s="186"/>
    </row>
    <row r="29" spans="1:16" s="174" customFormat="1" x14ac:dyDescent="0.2">
      <c r="A29" s="172">
        <v>44109</v>
      </c>
      <c r="B29" s="192">
        <f t="shared" si="0"/>
        <v>27</v>
      </c>
      <c r="C29" s="174" t="s">
        <v>249</v>
      </c>
      <c r="D29" s="174" t="s">
        <v>276</v>
      </c>
      <c r="E29" s="174" t="s">
        <v>323</v>
      </c>
      <c r="F29" s="174" t="s">
        <v>320</v>
      </c>
      <c r="G29" s="175" t="s">
        <v>324</v>
      </c>
      <c r="H29" s="186"/>
      <c r="I29" s="186"/>
      <c r="J29" s="186"/>
      <c r="K29" s="186"/>
      <c r="L29" s="186"/>
      <c r="M29" s="186"/>
      <c r="N29" s="186"/>
      <c r="O29" s="186"/>
      <c r="P29" s="186"/>
    </row>
    <row r="30" spans="1:16" x14ac:dyDescent="0.2">
      <c r="A30" s="172">
        <v>44109</v>
      </c>
      <c r="B30" s="192">
        <f t="shared" si="0"/>
        <v>28</v>
      </c>
      <c r="C30" s="174" t="s">
        <v>295</v>
      </c>
      <c r="D30" s="174" t="s">
        <v>276</v>
      </c>
      <c r="E30" s="174" t="s">
        <v>325</v>
      </c>
      <c r="F30" s="174" t="s">
        <v>320</v>
      </c>
      <c r="G30" s="175" t="s">
        <v>324</v>
      </c>
    </row>
    <row r="31" spans="1:16" x14ac:dyDescent="0.2">
      <c r="A31" s="371">
        <v>44377</v>
      </c>
      <c r="B31" s="192">
        <f t="shared" si="0"/>
        <v>29</v>
      </c>
      <c r="C31" s="219" t="s">
        <v>278</v>
      </c>
      <c r="D31" s="220"/>
      <c r="E31" s="221" t="s">
        <v>340</v>
      </c>
      <c r="F31" s="221" t="s">
        <v>341</v>
      </c>
      <c r="G31" s="221" t="s">
        <v>342</v>
      </c>
    </row>
    <row r="32" spans="1:16" x14ac:dyDescent="0.2">
      <c r="A32" s="371">
        <v>44377</v>
      </c>
      <c r="B32" s="192">
        <f t="shared" si="0"/>
        <v>30</v>
      </c>
      <c r="C32" s="219" t="s">
        <v>278</v>
      </c>
      <c r="D32" s="221"/>
      <c r="E32" s="221" t="s">
        <v>343</v>
      </c>
      <c r="F32" s="221" t="s">
        <v>341</v>
      </c>
      <c r="G32" s="221" t="s">
        <v>344</v>
      </c>
    </row>
    <row r="33" spans="1:16" ht="51" x14ac:dyDescent="0.2">
      <c r="A33" s="371">
        <v>44377</v>
      </c>
      <c r="B33" s="192">
        <f t="shared" si="0"/>
        <v>31</v>
      </c>
      <c r="C33" s="219" t="s">
        <v>278</v>
      </c>
      <c r="D33" s="221"/>
      <c r="E33" s="221" t="s">
        <v>345</v>
      </c>
      <c r="F33" s="221" t="s">
        <v>579</v>
      </c>
      <c r="G33" s="221" t="s">
        <v>580</v>
      </c>
    </row>
    <row r="34" spans="1:16" ht="25.5" x14ac:dyDescent="0.2">
      <c r="A34" s="371">
        <v>44377</v>
      </c>
      <c r="B34" s="192">
        <f t="shared" si="0"/>
        <v>32</v>
      </c>
      <c r="C34" s="219" t="s">
        <v>535</v>
      </c>
      <c r="D34" s="225"/>
      <c r="E34" s="221"/>
      <c r="F34" s="221" t="s">
        <v>536</v>
      </c>
      <c r="G34" s="223" t="s">
        <v>581</v>
      </c>
    </row>
    <row r="35" spans="1:16" ht="38.25" x14ac:dyDescent="0.2">
      <c r="A35" s="371">
        <v>44377</v>
      </c>
      <c r="B35" s="192">
        <f t="shared" si="0"/>
        <v>33</v>
      </c>
      <c r="C35" s="219" t="s">
        <v>346</v>
      </c>
      <c r="D35" s="221"/>
      <c r="E35" s="221"/>
      <c r="F35" s="221" t="s">
        <v>347</v>
      </c>
      <c r="G35" s="221" t="s">
        <v>348</v>
      </c>
    </row>
    <row r="36" spans="1:16" x14ac:dyDescent="0.2">
      <c r="A36" s="371">
        <v>44377</v>
      </c>
      <c r="B36" s="192">
        <f t="shared" si="0"/>
        <v>34</v>
      </c>
      <c r="C36" s="219" t="s">
        <v>349</v>
      </c>
      <c r="D36" s="221">
        <v>1.2</v>
      </c>
      <c r="E36" s="221" t="s">
        <v>350</v>
      </c>
      <c r="F36" s="221" t="s">
        <v>351</v>
      </c>
      <c r="G36" s="221" t="s">
        <v>352</v>
      </c>
    </row>
    <row r="37" spans="1:16" x14ac:dyDescent="0.2">
      <c r="A37" s="371">
        <v>44377</v>
      </c>
      <c r="B37" s="192">
        <f t="shared" si="0"/>
        <v>35</v>
      </c>
      <c r="C37" s="219" t="s">
        <v>349</v>
      </c>
      <c r="D37" s="221">
        <v>1.2</v>
      </c>
      <c r="E37" s="221" t="s">
        <v>540</v>
      </c>
      <c r="F37" s="221" t="s">
        <v>541</v>
      </c>
      <c r="G37" s="223" t="s">
        <v>542</v>
      </c>
    </row>
    <row r="38" spans="1:16" s="373" customFormat="1" x14ac:dyDescent="0.2">
      <c r="A38" s="371">
        <v>44377</v>
      </c>
      <c r="B38" s="192">
        <f t="shared" si="0"/>
        <v>36</v>
      </c>
      <c r="C38" s="219" t="s">
        <v>281</v>
      </c>
      <c r="D38" s="225" t="s">
        <v>282</v>
      </c>
      <c r="E38" s="221" t="s">
        <v>283</v>
      </c>
      <c r="F38" s="221" t="s">
        <v>382</v>
      </c>
      <c r="G38" s="223" t="s">
        <v>582</v>
      </c>
      <c r="H38" s="372"/>
      <c r="I38" s="372"/>
      <c r="J38" s="372"/>
      <c r="K38" s="372"/>
      <c r="L38" s="372"/>
      <c r="M38" s="372"/>
      <c r="N38" s="372"/>
      <c r="O38" s="372"/>
      <c r="P38" s="372"/>
    </row>
    <row r="39" spans="1:16" ht="63.75" x14ac:dyDescent="0.2">
      <c r="A39" s="371">
        <v>44377</v>
      </c>
      <c r="B39" s="192">
        <f t="shared" si="0"/>
        <v>37</v>
      </c>
      <c r="C39" s="219" t="s">
        <v>252</v>
      </c>
      <c r="D39" s="221">
        <v>2.1</v>
      </c>
      <c r="E39" s="221" t="s">
        <v>353</v>
      </c>
      <c r="F39" s="221" t="s">
        <v>354</v>
      </c>
      <c r="G39" s="221" t="s">
        <v>355</v>
      </c>
    </row>
    <row r="40" spans="1:16" ht="25.5" x14ac:dyDescent="0.2">
      <c r="A40" s="371">
        <v>44377</v>
      </c>
      <c r="B40" s="192">
        <f t="shared" si="0"/>
        <v>38</v>
      </c>
      <c r="C40" s="219" t="s">
        <v>252</v>
      </c>
      <c r="D40" s="221">
        <v>2.1</v>
      </c>
      <c r="E40" s="221" t="s">
        <v>356</v>
      </c>
      <c r="F40" s="219" t="s">
        <v>254</v>
      </c>
      <c r="G40" s="221" t="s">
        <v>357</v>
      </c>
    </row>
    <row r="41" spans="1:16" ht="25.5" x14ac:dyDescent="0.2">
      <c r="A41" s="371">
        <v>44377</v>
      </c>
      <c r="B41" s="192">
        <f t="shared" si="0"/>
        <v>39</v>
      </c>
      <c r="C41" s="219" t="s">
        <v>252</v>
      </c>
      <c r="D41" s="221">
        <v>2.1</v>
      </c>
      <c r="E41" s="221" t="s">
        <v>545</v>
      </c>
      <c r="F41" s="219" t="s">
        <v>382</v>
      </c>
      <c r="G41" s="221" t="s">
        <v>583</v>
      </c>
    </row>
    <row r="42" spans="1:16" x14ac:dyDescent="0.2">
      <c r="A42" s="371">
        <v>44377</v>
      </c>
      <c r="B42" s="192">
        <f t="shared" si="0"/>
        <v>40</v>
      </c>
      <c r="C42" s="219" t="s">
        <v>252</v>
      </c>
      <c r="D42" s="221">
        <v>2.1</v>
      </c>
      <c r="E42" s="221" t="s">
        <v>546</v>
      </c>
      <c r="F42" s="219" t="s">
        <v>254</v>
      </c>
      <c r="G42" s="223" t="s">
        <v>584</v>
      </c>
    </row>
    <row r="43" spans="1:16" ht="25.5" x14ac:dyDescent="0.2">
      <c r="A43" s="371">
        <v>44377</v>
      </c>
      <c r="B43" s="192">
        <f t="shared" si="0"/>
        <v>41</v>
      </c>
      <c r="C43" s="219" t="s">
        <v>252</v>
      </c>
      <c r="D43" s="221">
        <v>2.1</v>
      </c>
      <c r="E43" s="221" t="s">
        <v>358</v>
      </c>
      <c r="F43" s="219" t="s">
        <v>254</v>
      </c>
      <c r="G43" s="221" t="s">
        <v>359</v>
      </c>
    </row>
    <row r="44" spans="1:16" ht="38.25" x14ac:dyDescent="0.2">
      <c r="A44" s="371">
        <v>44377</v>
      </c>
      <c r="B44" s="192">
        <f t="shared" si="0"/>
        <v>42</v>
      </c>
      <c r="C44" s="219" t="s">
        <v>360</v>
      </c>
      <c r="D44" s="221" t="s">
        <v>361</v>
      </c>
      <c r="E44" s="221" t="s">
        <v>547</v>
      </c>
      <c r="F44" s="219" t="s">
        <v>362</v>
      </c>
      <c r="G44" s="221" t="s">
        <v>363</v>
      </c>
    </row>
    <row r="45" spans="1:16" ht="76.5" x14ac:dyDescent="0.2">
      <c r="A45" s="371">
        <v>44377</v>
      </c>
      <c r="B45" s="192">
        <f t="shared" si="0"/>
        <v>43</v>
      </c>
      <c r="C45" s="219" t="s">
        <v>360</v>
      </c>
      <c r="D45" s="221" t="s">
        <v>361</v>
      </c>
      <c r="E45" s="221" t="s">
        <v>364</v>
      </c>
      <c r="F45" s="219" t="s">
        <v>365</v>
      </c>
      <c r="G45" s="221" t="s">
        <v>585</v>
      </c>
    </row>
    <row r="46" spans="1:16" ht="38.25" x14ac:dyDescent="0.2">
      <c r="A46" s="371">
        <v>44377</v>
      </c>
      <c r="B46" s="192">
        <f t="shared" si="0"/>
        <v>44</v>
      </c>
      <c r="C46" s="219" t="s">
        <v>360</v>
      </c>
      <c r="D46" s="221" t="s">
        <v>361</v>
      </c>
      <c r="E46" s="221" t="s">
        <v>517</v>
      </c>
      <c r="F46" s="219" t="s">
        <v>586</v>
      </c>
      <c r="G46" s="221" t="s">
        <v>366</v>
      </c>
    </row>
    <row r="47" spans="1:16" ht="25.5" x14ac:dyDescent="0.2">
      <c r="A47" s="371">
        <v>44377</v>
      </c>
      <c r="B47" s="192">
        <f t="shared" si="0"/>
        <v>45</v>
      </c>
      <c r="C47" s="219" t="s">
        <v>360</v>
      </c>
      <c r="D47" s="221" t="s">
        <v>361</v>
      </c>
      <c r="E47" s="221" t="s">
        <v>367</v>
      </c>
      <c r="F47" s="219" t="s">
        <v>368</v>
      </c>
      <c r="G47" s="221" t="s">
        <v>518</v>
      </c>
    </row>
    <row r="48" spans="1:16" x14ac:dyDescent="0.2">
      <c r="A48" s="371">
        <v>44377</v>
      </c>
      <c r="B48" s="192">
        <f t="shared" si="0"/>
        <v>46</v>
      </c>
      <c r="C48" s="219" t="s">
        <v>360</v>
      </c>
      <c r="D48" s="221" t="s">
        <v>361</v>
      </c>
      <c r="E48" s="221" t="s">
        <v>369</v>
      </c>
      <c r="F48" s="219" t="s">
        <v>248</v>
      </c>
      <c r="G48" s="219" t="s">
        <v>370</v>
      </c>
    </row>
    <row r="49" spans="1:16" ht="25.5" x14ac:dyDescent="0.2">
      <c r="A49" s="371">
        <v>44377</v>
      </c>
      <c r="B49" s="192">
        <f t="shared" si="0"/>
        <v>47</v>
      </c>
      <c r="C49" s="219" t="s">
        <v>371</v>
      </c>
      <c r="D49" s="221" t="s">
        <v>372</v>
      </c>
      <c r="E49" s="221" t="s">
        <v>373</v>
      </c>
      <c r="F49" s="221" t="s">
        <v>519</v>
      </c>
      <c r="G49" s="221" t="s">
        <v>374</v>
      </c>
    </row>
    <row r="50" spans="1:16" ht="25.5" x14ac:dyDescent="0.2">
      <c r="A50" s="371">
        <v>44377</v>
      </c>
      <c r="B50" s="192">
        <f t="shared" si="0"/>
        <v>48</v>
      </c>
      <c r="C50" s="219" t="s">
        <v>375</v>
      </c>
      <c r="D50" s="221" t="s">
        <v>376</v>
      </c>
      <c r="E50" s="221" t="s">
        <v>377</v>
      </c>
      <c r="F50" s="219" t="s">
        <v>268</v>
      </c>
      <c r="G50" s="221" t="s">
        <v>378</v>
      </c>
    </row>
    <row r="51" spans="1:16" s="373" customFormat="1" x14ac:dyDescent="0.2">
      <c r="A51" s="371">
        <v>44377</v>
      </c>
      <c r="B51" s="192">
        <f t="shared" si="0"/>
        <v>49</v>
      </c>
      <c r="C51" s="219" t="s">
        <v>375</v>
      </c>
      <c r="D51" s="221" t="s">
        <v>376</v>
      </c>
      <c r="E51" s="221" t="s">
        <v>587</v>
      </c>
      <c r="F51" s="219" t="s">
        <v>382</v>
      </c>
      <c r="G51" s="223" t="s">
        <v>588</v>
      </c>
      <c r="H51" s="372"/>
      <c r="I51" s="372"/>
      <c r="J51" s="372"/>
      <c r="K51" s="372"/>
      <c r="L51" s="372"/>
      <c r="M51" s="372"/>
      <c r="N51" s="372"/>
      <c r="O51" s="372"/>
      <c r="P51" s="372"/>
    </row>
    <row r="52" spans="1:16" ht="25.5" x14ac:dyDescent="0.2">
      <c r="A52" s="371">
        <v>44377</v>
      </c>
      <c r="B52" s="192">
        <f t="shared" si="0"/>
        <v>50</v>
      </c>
      <c r="C52" s="219" t="s">
        <v>379</v>
      </c>
      <c r="D52" s="221" t="s">
        <v>380</v>
      </c>
      <c r="E52" s="221" t="s">
        <v>377</v>
      </c>
      <c r="F52" s="219" t="s">
        <v>268</v>
      </c>
      <c r="G52" s="221" t="s">
        <v>378</v>
      </c>
    </row>
    <row r="53" spans="1:16" x14ac:dyDescent="0.2">
      <c r="A53" s="371">
        <v>44377</v>
      </c>
      <c r="B53" s="192">
        <f t="shared" si="0"/>
        <v>51</v>
      </c>
      <c r="C53" s="219" t="s">
        <v>379</v>
      </c>
      <c r="D53" s="221" t="s">
        <v>380</v>
      </c>
      <c r="E53" s="221" t="s">
        <v>548</v>
      </c>
      <c r="F53" s="219" t="s">
        <v>254</v>
      </c>
      <c r="G53" s="221" t="s">
        <v>381</v>
      </c>
    </row>
    <row r="54" spans="1:16" x14ac:dyDescent="0.2">
      <c r="A54" s="371">
        <v>44377</v>
      </c>
      <c r="B54" s="192">
        <f t="shared" si="0"/>
        <v>52</v>
      </c>
      <c r="C54" s="219" t="s">
        <v>379</v>
      </c>
      <c r="D54" s="221" t="s">
        <v>380</v>
      </c>
      <c r="E54" s="221" t="s">
        <v>549</v>
      </c>
      <c r="F54" s="219" t="s">
        <v>382</v>
      </c>
      <c r="G54" s="221" t="s">
        <v>383</v>
      </c>
    </row>
    <row r="55" spans="1:16" x14ac:dyDescent="0.2">
      <c r="A55" s="371">
        <v>44377</v>
      </c>
      <c r="B55" s="192">
        <f t="shared" si="0"/>
        <v>53</v>
      </c>
      <c r="C55" s="219" t="s">
        <v>379</v>
      </c>
      <c r="D55" s="221" t="s">
        <v>380</v>
      </c>
      <c r="E55" s="221" t="s">
        <v>587</v>
      </c>
      <c r="F55" s="219" t="s">
        <v>382</v>
      </c>
      <c r="G55" s="223" t="s">
        <v>588</v>
      </c>
    </row>
    <row r="56" spans="1:16" ht="25.5" x14ac:dyDescent="0.2">
      <c r="A56" s="371">
        <v>44377</v>
      </c>
      <c r="B56" s="192">
        <f t="shared" si="0"/>
        <v>54</v>
      </c>
      <c r="C56" s="219" t="s">
        <v>521</v>
      </c>
      <c r="D56" s="221">
        <v>3.1</v>
      </c>
      <c r="E56" s="221" t="s">
        <v>550</v>
      </c>
      <c r="F56" s="219" t="s">
        <v>384</v>
      </c>
      <c r="G56" s="221" t="s">
        <v>385</v>
      </c>
    </row>
    <row r="57" spans="1:16" ht="25.5" x14ac:dyDescent="0.2">
      <c r="A57" s="371">
        <v>44377</v>
      </c>
      <c r="B57" s="192">
        <f t="shared" si="0"/>
        <v>55</v>
      </c>
      <c r="C57" s="219" t="s">
        <v>521</v>
      </c>
      <c r="D57" s="221">
        <v>3.1</v>
      </c>
      <c r="E57" s="221" t="s">
        <v>386</v>
      </c>
      <c r="F57" s="219" t="s">
        <v>351</v>
      </c>
      <c r="G57" s="221" t="s">
        <v>523</v>
      </c>
    </row>
    <row r="58" spans="1:16" ht="126.6" customHeight="1" x14ac:dyDescent="0.2">
      <c r="A58" s="371">
        <v>44377</v>
      </c>
      <c r="B58" s="192">
        <f t="shared" si="0"/>
        <v>56</v>
      </c>
      <c r="C58" s="219" t="s">
        <v>521</v>
      </c>
      <c r="D58" s="221">
        <v>3.1</v>
      </c>
      <c r="E58" s="221" t="s">
        <v>387</v>
      </c>
      <c r="F58" s="221" t="s">
        <v>539</v>
      </c>
      <c r="G58" s="221" t="s">
        <v>520</v>
      </c>
    </row>
    <row r="59" spans="1:16" ht="51" x14ac:dyDescent="0.2">
      <c r="A59" s="371">
        <v>44377</v>
      </c>
      <c r="B59" s="192">
        <f t="shared" si="0"/>
        <v>57</v>
      </c>
      <c r="C59" s="219" t="s">
        <v>521</v>
      </c>
      <c r="D59" s="219">
        <v>3.1</v>
      </c>
      <c r="E59" s="221" t="s">
        <v>589</v>
      </c>
      <c r="F59" s="221" t="s">
        <v>248</v>
      </c>
      <c r="G59" s="223" t="s">
        <v>537</v>
      </c>
    </row>
    <row r="60" spans="1:16" ht="38.25" x14ac:dyDescent="0.2">
      <c r="A60" s="371">
        <v>44377</v>
      </c>
      <c r="B60" s="192">
        <f t="shared" si="0"/>
        <v>58</v>
      </c>
      <c r="C60" s="219" t="s">
        <v>388</v>
      </c>
      <c r="D60" s="221"/>
      <c r="E60" s="221"/>
      <c r="F60" s="219" t="s">
        <v>389</v>
      </c>
      <c r="G60" s="221" t="s">
        <v>590</v>
      </c>
    </row>
    <row r="61" spans="1:16" s="373" customFormat="1" x14ac:dyDescent="0.2">
      <c r="A61" s="371">
        <v>44377</v>
      </c>
      <c r="B61" s="192">
        <f t="shared" si="0"/>
        <v>59</v>
      </c>
      <c r="C61" s="219" t="s">
        <v>388</v>
      </c>
      <c r="D61" s="225" t="s">
        <v>276</v>
      </c>
      <c r="E61" s="221" t="s">
        <v>571</v>
      </c>
      <c r="F61" s="219" t="s">
        <v>591</v>
      </c>
      <c r="G61" s="223" t="s">
        <v>592</v>
      </c>
      <c r="H61" s="372"/>
      <c r="I61" s="372"/>
      <c r="J61" s="372"/>
      <c r="K61" s="372"/>
      <c r="L61" s="372"/>
      <c r="M61" s="372"/>
      <c r="N61" s="372"/>
      <c r="O61" s="372"/>
      <c r="P61" s="372"/>
    </row>
    <row r="62" spans="1:16" x14ac:dyDescent="0.2">
      <c r="A62" s="371">
        <v>44377</v>
      </c>
      <c r="B62" s="192">
        <f t="shared" si="0"/>
        <v>60</v>
      </c>
      <c r="C62" s="219" t="s">
        <v>388</v>
      </c>
      <c r="D62" s="221" t="s">
        <v>276</v>
      </c>
      <c r="E62" s="221" t="s">
        <v>315</v>
      </c>
      <c r="F62" s="219" t="s">
        <v>382</v>
      </c>
      <c r="G62" s="221" t="s">
        <v>524</v>
      </c>
    </row>
    <row r="63" spans="1:16" ht="38.25" x14ac:dyDescent="0.2">
      <c r="A63" s="371">
        <v>44377</v>
      </c>
      <c r="B63" s="192">
        <f t="shared" si="0"/>
        <v>61</v>
      </c>
      <c r="C63" s="219" t="s">
        <v>391</v>
      </c>
      <c r="D63" s="221"/>
      <c r="E63" s="221"/>
      <c r="F63" s="219" t="s">
        <v>389</v>
      </c>
      <c r="G63" s="221" t="s">
        <v>593</v>
      </c>
    </row>
    <row r="64" spans="1:16" ht="38.25" x14ac:dyDescent="0.2">
      <c r="A64" s="371">
        <v>44377</v>
      </c>
      <c r="B64" s="192">
        <f t="shared" si="0"/>
        <v>62</v>
      </c>
      <c r="C64" s="222" t="s">
        <v>391</v>
      </c>
      <c r="D64" s="221" t="s">
        <v>594</v>
      </c>
      <c r="E64" s="221" t="s">
        <v>392</v>
      </c>
      <c r="F64" s="219" t="s">
        <v>382</v>
      </c>
      <c r="G64" s="221" t="s">
        <v>390</v>
      </c>
    </row>
    <row r="65" spans="1:16" x14ac:dyDescent="0.2">
      <c r="A65" s="371">
        <v>44377</v>
      </c>
      <c r="B65" s="192">
        <f t="shared" si="0"/>
        <v>63</v>
      </c>
      <c r="C65" s="222" t="s">
        <v>286</v>
      </c>
      <c r="D65" s="225"/>
      <c r="E65" s="221" t="s">
        <v>525</v>
      </c>
      <c r="F65" s="219" t="s">
        <v>265</v>
      </c>
      <c r="G65" s="223" t="s">
        <v>526</v>
      </c>
    </row>
    <row r="66" spans="1:16" ht="25.5" x14ac:dyDescent="0.2">
      <c r="A66" s="371">
        <v>44377</v>
      </c>
      <c r="B66" s="192">
        <f t="shared" si="0"/>
        <v>64</v>
      </c>
      <c r="C66" s="222" t="s">
        <v>286</v>
      </c>
      <c r="D66" s="221" t="s">
        <v>595</v>
      </c>
      <c r="E66" s="221" t="s">
        <v>551</v>
      </c>
      <c r="F66" s="219" t="s">
        <v>265</v>
      </c>
      <c r="G66" s="221" t="s">
        <v>527</v>
      </c>
    </row>
    <row r="67" spans="1:16" x14ac:dyDescent="0.2">
      <c r="A67" s="371">
        <v>44377</v>
      </c>
      <c r="B67" s="192">
        <f t="shared" si="0"/>
        <v>65</v>
      </c>
      <c r="C67" s="219" t="s">
        <v>286</v>
      </c>
      <c r="D67" s="221" t="s">
        <v>260</v>
      </c>
      <c r="E67" s="221" t="s">
        <v>293</v>
      </c>
      <c r="F67" s="219" t="s">
        <v>294</v>
      </c>
      <c r="G67" s="221" t="s">
        <v>393</v>
      </c>
    </row>
    <row r="68" spans="1:16" x14ac:dyDescent="0.2">
      <c r="A68" s="371">
        <v>44377</v>
      </c>
      <c r="B68" s="192">
        <f t="shared" si="0"/>
        <v>66</v>
      </c>
      <c r="C68" s="219" t="s">
        <v>286</v>
      </c>
      <c r="D68" s="221" t="s">
        <v>260</v>
      </c>
      <c r="E68" s="221" t="s">
        <v>394</v>
      </c>
      <c r="F68" s="219" t="s">
        <v>299</v>
      </c>
      <c r="G68" s="221" t="s">
        <v>395</v>
      </c>
    </row>
    <row r="69" spans="1:16" ht="25.5" x14ac:dyDescent="0.2">
      <c r="A69" s="371">
        <v>44377</v>
      </c>
      <c r="B69" s="192">
        <f t="shared" si="0"/>
        <v>67</v>
      </c>
      <c r="C69" s="219" t="s">
        <v>286</v>
      </c>
      <c r="D69" s="221" t="s">
        <v>596</v>
      </c>
      <c r="E69" s="221" t="s">
        <v>552</v>
      </c>
      <c r="F69" s="219" t="s">
        <v>382</v>
      </c>
      <c r="G69" s="221" t="s">
        <v>396</v>
      </c>
    </row>
    <row r="70" spans="1:16" ht="25.5" x14ac:dyDescent="0.2">
      <c r="A70" s="371">
        <v>44377</v>
      </c>
      <c r="B70" s="192">
        <f t="shared" ref="B70:B95" si="1">B69+1</f>
        <v>68</v>
      </c>
      <c r="C70" s="219" t="s">
        <v>286</v>
      </c>
      <c r="D70" s="223" t="s">
        <v>597</v>
      </c>
      <c r="E70" s="221" t="s">
        <v>557</v>
      </c>
      <c r="F70" s="219" t="s">
        <v>591</v>
      </c>
      <c r="G70" s="223" t="s">
        <v>598</v>
      </c>
    </row>
    <row r="71" spans="1:16" x14ac:dyDescent="0.2">
      <c r="A71" s="371">
        <v>44377</v>
      </c>
      <c r="B71" s="192">
        <f t="shared" si="1"/>
        <v>69</v>
      </c>
      <c r="C71" s="219" t="s">
        <v>286</v>
      </c>
      <c r="D71" s="221" t="s">
        <v>287</v>
      </c>
      <c r="E71" s="221" t="s">
        <v>528</v>
      </c>
      <c r="F71" s="219" t="s">
        <v>382</v>
      </c>
      <c r="G71" s="223" t="s">
        <v>529</v>
      </c>
    </row>
    <row r="72" spans="1:16" x14ac:dyDescent="0.2">
      <c r="A72" s="371">
        <v>44377</v>
      </c>
      <c r="B72" s="192">
        <f t="shared" si="1"/>
        <v>70</v>
      </c>
      <c r="C72" s="222" t="s">
        <v>286</v>
      </c>
      <c r="D72" s="221" t="s">
        <v>287</v>
      </c>
      <c r="E72" s="221" t="s">
        <v>331</v>
      </c>
      <c r="F72" s="219" t="s">
        <v>294</v>
      </c>
      <c r="G72" s="221" t="s">
        <v>393</v>
      </c>
    </row>
    <row r="73" spans="1:16" x14ac:dyDescent="0.2">
      <c r="A73" s="371">
        <v>44377</v>
      </c>
      <c r="B73" s="192">
        <f t="shared" si="1"/>
        <v>71</v>
      </c>
      <c r="C73" s="219" t="s">
        <v>397</v>
      </c>
      <c r="D73" s="219" t="s">
        <v>398</v>
      </c>
      <c r="E73" s="221" t="s">
        <v>399</v>
      </c>
      <c r="F73" s="219" t="s">
        <v>400</v>
      </c>
      <c r="G73" s="223" t="s">
        <v>530</v>
      </c>
    </row>
    <row r="74" spans="1:16" ht="25.5" x14ac:dyDescent="0.2">
      <c r="A74" s="371">
        <v>44377</v>
      </c>
      <c r="B74" s="192">
        <f t="shared" si="1"/>
        <v>72</v>
      </c>
      <c r="C74" s="219" t="s">
        <v>397</v>
      </c>
      <c r="D74" s="219" t="s">
        <v>398</v>
      </c>
      <c r="E74" s="221" t="s">
        <v>377</v>
      </c>
      <c r="F74" s="219" t="s">
        <v>268</v>
      </c>
      <c r="G74" s="223" t="s">
        <v>378</v>
      </c>
    </row>
    <row r="75" spans="1:16" s="373" customFormat="1" x14ac:dyDescent="0.2">
      <c r="A75" s="371">
        <v>44377</v>
      </c>
      <c r="B75" s="192">
        <f t="shared" si="1"/>
        <v>73</v>
      </c>
      <c r="C75" s="219" t="s">
        <v>397</v>
      </c>
      <c r="D75" s="225" t="s">
        <v>398</v>
      </c>
      <c r="E75" s="221" t="s">
        <v>587</v>
      </c>
      <c r="F75" s="219" t="s">
        <v>382</v>
      </c>
      <c r="G75" s="223" t="s">
        <v>588</v>
      </c>
      <c r="H75" s="372"/>
      <c r="I75" s="372"/>
      <c r="J75" s="372"/>
      <c r="K75" s="372"/>
      <c r="L75" s="372"/>
      <c r="M75" s="372"/>
      <c r="N75" s="372"/>
      <c r="O75" s="372"/>
      <c r="P75" s="372"/>
    </row>
    <row r="76" spans="1:16" x14ac:dyDescent="0.2">
      <c r="A76" s="371">
        <v>44377</v>
      </c>
      <c r="B76" s="192">
        <f t="shared" si="1"/>
        <v>74</v>
      </c>
      <c r="C76" s="219" t="s">
        <v>522</v>
      </c>
      <c r="D76" s="225"/>
      <c r="E76" s="221"/>
      <c r="F76" s="219" t="s">
        <v>389</v>
      </c>
      <c r="G76" s="223" t="s">
        <v>531</v>
      </c>
    </row>
    <row r="77" spans="1:16" ht="25.5" x14ac:dyDescent="0.2">
      <c r="A77" s="371">
        <v>44377</v>
      </c>
      <c r="B77" s="192">
        <f t="shared" si="1"/>
        <v>75</v>
      </c>
      <c r="C77" s="219" t="s">
        <v>522</v>
      </c>
      <c r="D77" s="219">
        <v>4.0999999999999996</v>
      </c>
      <c r="E77" s="221" t="s">
        <v>553</v>
      </c>
      <c r="F77" s="221" t="s">
        <v>354</v>
      </c>
      <c r="G77" s="223" t="s">
        <v>401</v>
      </c>
    </row>
    <row r="78" spans="1:16" ht="25.5" x14ac:dyDescent="0.2">
      <c r="A78" s="371">
        <v>44377</v>
      </c>
      <c r="B78" s="192">
        <f t="shared" si="1"/>
        <v>76</v>
      </c>
      <c r="C78" s="219" t="s">
        <v>522</v>
      </c>
      <c r="D78" s="219">
        <v>4.0999999999999996</v>
      </c>
      <c r="E78" s="221" t="s">
        <v>402</v>
      </c>
      <c r="F78" s="219" t="s">
        <v>254</v>
      </c>
      <c r="G78" s="223" t="s">
        <v>403</v>
      </c>
    </row>
    <row r="79" spans="1:16" x14ac:dyDescent="0.2">
      <c r="A79" s="371">
        <v>44377</v>
      </c>
      <c r="B79" s="192">
        <f t="shared" si="1"/>
        <v>77</v>
      </c>
      <c r="C79" s="219" t="s">
        <v>522</v>
      </c>
      <c r="D79" s="219">
        <v>4.0999999999999996</v>
      </c>
      <c r="E79" s="221" t="s">
        <v>404</v>
      </c>
      <c r="F79" s="219" t="s">
        <v>405</v>
      </c>
      <c r="G79" s="223" t="s">
        <v>406</v>
      </c>
    </row>
    <row r="80" spans="1:16" ht="25.5" x14ac:dyDescent="0.2">
      <c r="A80" s="371">
        <v>44377</v>
      </c>
      <c r="B80" s="192">
        <f t="shared" si="1"/>
        <v>78</v>
      </c>
      <c r="C80" s="219" t="s">
        <v>522</v>
      </c>
      <c r="D80" s="219">
        <v>4.0999999999999996</v>
      </c>
      <c r="E80" s="221" t="s">
        <v>409</v>
      </c>
      <c r="F80" s="219" t="s">
        <v>254</v>
      </c>
      <c r="G80" s="223" t="s">
        <v>410</v>
      </c>
    </row>
    <row r="81" spans="1:16" x14ac:dyDescent="0.2">
      <c r="A81" s="371">
        <v>44377</v>
      </c>
      <c r="B81" s="192">
        <f t="shared" si="1"/>
        <v>79</v>
      </c>
      <c r="C81" s="219" t="s">
        <v>522</v>
      </c>
      <c r="D81" s="219">
        <v>4.0999999999999996</v>
      </c>
      <c r="E81" s="221" t="s">
        <v>407</v>
      </c>
      <c r="F81" s="219" t="s">
        <v>254</v>
      </c>
      <c r="G81" s="223" t="s">
        <v>408</v>
      </c>
    </row>
    <row r="82" spans="1:16" ht="38.25" x14ac:dyDescent="0.2">
      <c r="A82" s="371">
        <v>44377</v>
      </c>
      <c r="B82" s="192">
        <f t="shared" si="1"/>
        <v>80</v>
      </c>
      <c r="C82" s="219" t="s">
        <v>532</v>
      </c>
      <c r="D82" s="219">
        <v>5.0999999999999996</v>
      </c>
      <c r="E82" s="221" t="s">
        <v>411</v>
      </c>
      <c r="F82" s="219" t="s">
        <v>412</v>
      </c>
      <c r="G82" s="223" t="s">
        <v>413</v>
      </c>
    </row>
    <row r="83" spans="1:16" ht="25.5" x14ac:dyDescent="0.2">
      <c r="A83" s="371">
        <v>44377</v>
      </c>
      <c r="B83" s="192">
        <f t="shared" si="1"/>
        <v>81</v>
      </c>
      <c r="C83" s="219" t="s">
        <v>532</v>
      </c>
      <c r="D83" s="219">
        <v>5.0999999999999996</v>
      </c>
      <c r="E83" s="221" t="s">
        <v>557</v>
      </c>
      <c r="F83" s="219" t="s">
        <v>412</v>
      </c>
      <c r="G83" s="223" t="s">
        <v>414</v>
      </c>
    </row>
    <row r="84" spans="1:16" x14ac:dyDescent="0.2">
      <c r="A84" s="371">
        <v>44377</v>
      </c>
      <c r="B84" s="192">
        <f t="shared" si="1"/>
        <v>82</v>
      </c>
      <c r="C84" s="219" t="s">
        <v>532</v>
      </c>
      <c r="D84" s="219">
        <v>5.0999999999999996</v>
      </c>
      <c r="E84" s="221" t="s">
        <v>554</v>
      </c>
      <c r="F84" s="219" t="s">
        <v>415</v>
      </c>
      <c r="G84" s="223" t="s">
        <v>416</v>
      </c>
    </row>
    <row r="85" spans="1:16" ht="63.75" x14ac:dyDescent="0.2">
      <c r="A85" s="371">
        <v>44377</v>
      </c>
      <c r="B85" s="192">
        <f t="shared" si="1"/>
        <v>83</v>
      </c>
      <c r="C85" s="219" t="s">
        <v>532</v>
      </c>
      <c r="D85" s="219">
        <v>5.0999999999999996</v>
      </c>
      <c r="E85" s="221" t="s">
        <v>417</v>
      </c>
      <c r="F85" s="221" t="s">
        <v>418</v>
      </c>
      <c r="G85" s="223" t="s">
        <v>555</v>
      </c>
    </row>
    <row r="86" spans="1:16" x14ac:dyDescent="0.2">
      <c r="A86" s="371">
        <v>44377</v>
      </c>
      <c r="B86" s="192">
        <f t="shared" si="1"/>
        <v>84</v>
      </c>
      <c r="C86" s="219" t="s">
        <v>532</v>
      </c>
      <c r="D86" s="219">
        <v>5.0999999999999996</v>
      </c>
      <c r="E86" s="221" t="s">
        <v>533</v>
      </c>
      <c r="F86" s="221" t="s">
        <v>382</v>
      </c>
      <c r="G86" s="223" t="s">
        <v>534</v>
      </c>
    </row>
    <row r="87" spans="1:16" ht="25.5" x14ac:dyDescent="0.2">
      <c r="A87" s="371">
        <v>44377</v>
      </c>
      <c r="B87" s="192">
        <f t="shared" si="1"/>
        <v>85</v>
      </c>
      <c r="C87" s="219" t="s">
        <v>532</v>
      </c>
      <c r="D87" s="221">
        <v>5.0999999999999996</v>
      </c>
      <c r="E87" s="221" t="s">
        <v>512</v>
      </c>
      <c r="F87" s="221" t="s">
        <v>513</v>
      </c>
      <c r="G87" s="221" t="s">
        <v>516</v>
      </c>
    </row>
    <row r="88" spans="1:16" ht="25.5" x14ac:dyDescent="0.2">
      <c r="A88" s="371">
        <v>44377</v>
      </c>
      <c r="B88" s="192">
        <f t="shared" si="1"/>
        <v>86</v>
      </c>
      <c r="C88" s="219" t="s">
        <v>419</v>
      </c>
      <c r="D88" s="219"/>
      <c r="E88" s="221" t="s">
        <v>420</v>
      </c>
      <c r="F88" s="219" t="s">
        <v>382</v>
      </c>
      <c r="G88" s="223" t="s">
        <v>543</v>
      </c>
    </row>
    <row r="89" spans="1:16" x14ac:dyDescent="0.2">
      <c r="A89" s="371">
        <v>44377</v>
      </c>
      <c r="B89" s="192">
        <f t="shared" si="1"/>
        <v>87</v>
      </c>
      <c r="C89" s="219" t="s">
        <v>419</v>
      </c>
      <c r="D89" s="224"/>
      <c r="E89" s="223" t="s">
        <v>514</v>
      </c>
      <c r="F89" s="219" t="s">
        <v>382</v>
      </c>
      <c r="G89" s="223" t="s">
        <v>515</v>
      </c>
    </row>
    <row r="90" spans="1:16" s="373" customFormat="1" x14ac:dyDescent="0.2">
      <c r="A90" s="371">
        <v>44377</v>
      </c>
      <c r="B90" s="192">
        <f t="shared" si="1"/>
        <v>88</v>
      </c>
      <c r="C90" s="176" t="s">
        <v>419</v>
      </c>
      <c r="D90" s="176"/>
      <c r="E90" s="176" t="s">
        <v>599</v>
      </c>
      <c r="F90" s="176" t="s">
        <v>382</v>
      </c>
      <c r="G90" s="177" t="s">
        <v>600</v>
      </c>
      <c r="H90" s="372"/>
      <c r="I90" s="372"/>
      <c r="J90" s="372"/>
      <c r="K90" s="372"/>
      <c r="L90" s="372"/>
      <c r="M90" s="372"/>
      <c r="N90" s="372"/>
      <c r="O90" s="372"/>
      <c r="P90" s="372"/>
    </row>
    <row r="91" spans="1:16" ht="25.5" x14ac:dyDescent="0.2">
      <c r="A91" s="371">
        <v>44377</v>
      </c>
      <c r="B91" s="192">
        <f t="shared" si="1"/>
        <v>89</v>
      </c>
      <c r="C91" s="223" t="s">
        <v>419</v>
      </c>
      <c r="D91" s="221"/>
      <c r="E91" s="223" t="s">
        <v>572</v>
      </c>
      <c r="F91" s="223" t="s">
        <v>382</v>
      </c>
      <c r="G91" s="223" t="s">
        <v>601</v>
      </c>
    </row>
    <row r="92" spans="1:16" ht="38.25" x14ac:dyDescent="0.2">
      <c r="A92" s="172">
        <v>44383</v>
      </c>
      <c r="B92" s="192">
        <f t="shared" si="1"/>
        <v>90</v>
      </c>
      <c r="C92" s="219" t="s">
        <v>346</v>
      </c>
      <c r="D92" s="174"/>
      <c r="E92" s="174" t="s">
        <v>602</v>
      </c>
      <c r="F92" s="174" t="s">
        <v>254</v>
      </c>
      <c r="G92" s="175" t="s">
        <v>603</v>
      </c>
    </row>
    <row r="93" spans="1:16" ht="25.5" x14ac:dyDescent="0.2">
      <c r="A93" s="172">
        <v>44383</v>
      </c>
      <c r="B93" s="192">
        <f t="shared" si="1"/>
        <v>91</v>
      </c>
      <c r="C93" s="219" t="s">
        <v>346</v>
      </c>
      <c r="D93" s="174"/>
      <c r="E93" s="174" t="s">
        <v>604</v>
      </c>
      <c r="F93" s="174" t="s">
        <v>254</v>
      </c>
      <c r="G93" s="175" t="s">
        <v>605</v>
      </c>
    </row>
    <row r="94" spans="1:16" ht="25.5" x14ac:dyDescent="0.2">
      <c r="A94" s="172">
        <v>44383</v>
      </c>
      <c r="B94" s="192">
        <f t="shared" si="1"/>
        <v>92</v>
      </c>
      <c r="C94" s="219" t="s">
        <v>521</v>
      </c>
      <c r="D94" s="221">
        <v>3.1</v>
      </c>
      <c r="E94" s="174" t="s">
        <v>606</v>
      </c>
      <c r="F94" s="174" t="s">
        <v>254</v>
      </c>
      <c r="G94" s="175" t="s">
        <v>607</v>
      </c>
    </row>
    <row r="95" spans="1:16" ht="25.5" x14ac:dyDescent="0.2">
      <c r="A95" s="172">
        <v>44383</v>
      </c>
      <c r="B95" s="192">
        <f t="shared" si="1"/>
        <v>93</v>
      </c>
      <c r="C95" s="219" t="s">
        <v>521</v>
      </c>
      <c r="D95" s="221">
        <v>3.1</v>
      </c>
      <c r="E95" s="174" t="s">
        <v>608</v>
      </c>
      <c r="F95" s="174" t="s">
        <v>254</v>
      </c>
      <c r="G95" s="175" t="s">
        <v>609</v>
      </c>
    </row>
  </sheetData>
  <pageMargins left="0.23622047244094491" right="0.23622047244094491" top="0.74803149606299213" bottom="0.74803149606299213" header="0.31496062992125984" footer="0.31496062992125984"/>
  <pageSetup paperSize="9" scale="76" fitToHeight="0" orientation="landscape" r:id="rId1"/>
  <headerFooter alignWithMargins="0">
    <oddFooter>&amp;A&amp;RPage &amp;P</oddFooter>
  </headerFooter>
  <drawing r:id="rId2"/>
  <tableParts count="1">
    <tablePart r:id="rId3"/>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tabColor rgb="FF33CCCC"/>
    <pageSetUpPr fitToPage="1"/>
  </sheetPr>
  <dimension ref="A1:P22"/>
  <sheetViews>
    <sheetView workbookViewId="0"/>
  </sheetViews>
  <sheetFormatPr defaultColWidth="9" defaultRowHeight="12.75" x14ac:dyDescent="0.2"/>
  <cols>
    <col min="1" max="1" width="10.85546875" style="171" customWidth="1"/>
    <col min="2" max="2" width="15.85546875" style="178" customWidth="1"/>
    <col min="3" max="3" width="27.42578125" style="171" customWidth="1"/>
    <col min="4" max="4" width="22.85546875" style="178" customWidth="1"/>
    <col min="5" max="5" width="23.5703125" style="171" customWidth="1"/>
    <col min="6" max="6" width="25.140625" style="171" customWidth="1"/>
    <col min="7" max="7" width="101.42578125" style="171" customWidth="1"/>
    <col min="8" max="8" width="19.140625" style="183" customWidth="1"/>
    <col min="9" max="9" width="16.5703125" style="183" customWidth="1"/>
    <col min="10" max="10" width="12.42578125" style="183" customWidth="1"/>
    <col min="11" max="11" width="9.85546875" style="183" customWidth="1"/>
    <col min="12" max="12" width="9" style="183" customWidth="1"/>
    <col min="13" max="13" width="9" style="183"/>
    <col min="14" max="14" width="11.140625" style="183" customWidth="1"/>
    <col min="15" max="15" width="9" style="183"/>
    <col min="16" max="16" width="82.140625" style="183" customWidth="1"/>
    <col min="17" max="16384" width="9" style="171"/>
  </cols>
  <sheetData>
    <row r="1" spans="1:16" ht="22.35" customHeight="1" x14ac:dyDescent="0.2">
      <c r="H1" s="378"/>
    </row>
    <row r="2" spans="1:16" ht="28.5" customHeight="1" x14ac:dyDescent="0.2">
      <c r="A2" s="189" t="s">
        <v>241</v>
      </c>
      <c r="B2" s="190" t="s">
        <v>613</v>
      </c>
      <c r="C2" s="189" t="s">
        <v>243</v>
      </c>
      <c r="D2" s="189" t="s">
        <v>244</v>
      </c>
      <c r="E2" s="189" t="s">
        <v>245</v>
      </c>
      <c r="F2" s="189" t="s">
        <v>246</v>
      </c>
      <c r="G2" s="189" t="s">
        <v>247</v>
      </c>
      <c r="H2" s="184"/>
      <c r="I2" s="184"/>
      <c r="J2" s="184"/>
      <c r="K2" s="184"/>
      <c r="L2" s="184"/>
      <c r="M2" s="184"/>
      <c r="N2" s="184"/>
      <c r="O2" s="184"/>
      <c r="P2" s="184"/>
    </row>
    <row r="3" spans="1:16" s="174" customFormat="1" x14ac:dyDescent="0.2">
      <c r="A3" s="172">
        <v>44434</v>
      </c>
      <c r="B3" s="173">
        <v>1</v>
      </c>
      <c r="C3" s="379" t="s">
        <v>614</v>
      </c>
      <c r="D3" s="380"/>
      <c r="E3" s="381"/>
      <c r="F3" s="381" t="s">
        <v>251</v>
      </c>
      <c r="G3" s="381" t="s">
        <v>329</v>
      </c>
      <c r="H3" s="185"/>
      <c r="I3" s="186"/>
      <c r="J3" s="186"/>
      <c r="K3" s="186"/>
      <c r="L3" s="186"/>
      <c r="M3" s="186"/>
      <c r="N3" s="186"/>
      <c r="O3" s="186"/>
      <c r="P3" s="187"/>
    </row>
    <row r="4" spans="1:16" s="174" customFormat="1" ht="25.5" x14ac:dyDescent="0.2">
      <c r="A4" s="172">
        <v>44434</v>
      </c>
      <c r="B4" s="173">
        <f>B3+1</f>
        <v>2</v>
      </c>
      <c r="C4" s="379" t="s">
        <v>286</v>
      </c>
      <c r="D4" s="380" t="s">
        <v>260</v>
      </c>
      <c r="E4" s="381" t="s">
        <v>615</v>
      </c>
      <c r="F4" s="381" t="s">
        <v>265</v>
      </c>
      <c r="G4" s="381" t="s">
        <v>266</v>
      </c>
      <c r="H4" s="185"/>
      <c r="I4" s="186"/>
      <c r="J4" s="186"/>
      <c r="K4" s="186"/>
      <c r="L4" s="186"/>
      <c r="M4" s="186"/>
      <c r="N4" s="186"/>
      <c r="O4" s="186"/>
      <c r="P4" s="187"/>
    </row>
    <row r="5" spans="1:16" s="174" customFormat="1" ht="25.5" x14ac:dyDescent="0.2">
      <c r="A5" s="383">
        <v>44432</v>
      </c>
      <c r="B5" s="384">
        <f>B4+1</f>
        <v>3</v>
      </c>
      <c r="C5" s="385" t="s">
        <v>346</v>
      </c>
      <c r="D5" s="384"/>
      <c r="E5" s="385" t="s">
        <v>616</v>
      </c>
      <c r="F5" s="386" t="s">
        <v>617</v>
      </c>
      <c r="G5" s="386" t="s">
        <v>618</v>
      </c>
      <c r="H5" s="185"/>
      <c r="I5" s="186"/>
      <c r="J5" s="186"/>
      <c r="K5" s="186"/>
      <c r="L5" s="186"/>
      <c r="M5" s="186"/>
      <c r="N5" s="186"/>
      <c r="O5" s="186"/>
      <c r="P5" s="187"/>
    </row>
    <row r="6" spans="1:16" s="174" customFormat="1" x14ac:dyDescent="0.2">
      <c r="A6" s="383">
        <v>44482</v>
      </c>
      <c r="B6" s="384">
        <f>B5+1</f>
        <v>4</v>
      </c>
      <c r="C6" s="385" t="s">
        <v>278</v>
      </c>
      <c r="D6" s="384"/>
      <c r="E6" s="385" t="s">
        <v>619</v>
      </c>
      <c r="F6" s="398" t="s">
        <v>620</v>
      </c>
      <c r="G6" s="386" t="s">
        <v>620</v>
      </c>
      <c r="H6" s="185"/>
      <c r="I6" s="186"/>
      <c r="J6" s="186"/>
      <c r="K6" s="186"/>
      <c r="L6" s="186"/>
      <c r="M6" s="186"/>
      <c r="N6" s="186"/>
      <c r="O6" s="186"/>
      <c r="P6" s="187"/>
    </row>
    <row r="7" spans="1:16" s="174" customFormat="1" x14ac:dyDescent="0.2">
      <c r="A7" s="172">
        <v>44489</v>
      </c>
      <c r="B7" s="384">
        <f>B6+1</f>
        <v>5</v>
      </c>
      <c r="C7" s="379" t="s">
        <v>564</v>
      </c>
      <c r="D7" s="380" t="s">
        <v>621</v>
      </c>
      <c r="E7" s="381" t="s">
        <v>622</v>
      </c>
      <c r="F7" s="400" t="s">
        <v>382</v>
      </c>
      <c r="G7" s="401" t="s">
        <v>623</v>
      </c>
      <c r="H7" s="185"/>
      <c r="I7" s="186"/>
      <c r="J7" s="186"/>
      <c r="K7" s="186"/>
      <c r="L7" s="186"/>
      <c r="M7" s="186"/>
      <c r="N7" s="186"/>
      <c r="O7" s="186"/>
      <c r="P7" s="187"/>
    </row>
    <row r="8" spans="1:16" s="174" customFormat="1" x14ac:dyDescent="0.2">
      <c r="A8" s="172">
        <v>44544</v>
      </c>
      <c r="B8" s="384">
        <f t="shared" ref="B8:B10" si="0">B7+1</f>
        <v>6</v>
      </c>
      <c r="C8" s="379" t="s">
        <v>521</v>
      </c>
      <c r="D8" s="380" t="s">
        <v>573</v>
      </c>
      <c r="E8" s="381"/>
      <c r="F8" s="381" t="s">
        <v>637</v>
      </c>
      <c r="G8" s="381" t="s">
        <v>638</v>
      </c>
      <c r="H8" s="185"/>
      <c r="I8" s="186"/>
      <c r="J8" s="186"/>
      <c r="K8" s="186"/>
      <c r="L8" s="186"/>
      <c r="M8" s="186"/>
      <c r="N8" s="186"/>
      <c r="O8" s="186"/>
      <c r="P8" s="187"/>
    </row>
    <row r="9" spans="1:16" s="174" customFormat="1" ht="25.5" x14ac:dyDescent="0.2">
      <c r="A9" s="172">
        <v>44544</v>
      </c>
      <c r="B9" s="384">
        <f t="shared" si="0"/>
        <v>7</v>
      </c>
      <c r="C9" s="379" t="s">
        <v>521</v>
      </c>
      <c r="D9" s="380" t="s">
        <v>573</v>
      </c>
      <c r="E9" s="381" t="s">
        <v>636</v>
      </c>
      <c r="F9" s="381" t="s">
        <v>634</v>
      </c>
      <c r="G9" s="381" t="s">
        <v>635</v>
      </c>
      <c r="H9" s="185"/>
      <c r="I9" s="186"/>
      <c r="J9" s="186"/>
      <c r="K9" s="186"/>
      <c r="L9" s="186"/>
      <c r="M9" s="186"/>
      <c r="N9" s="186"/>
      <c r="O9" s="186"/>
      <c r="P9" s="187"/>
    </row>
    <row r="10" spans="1:16" s="174" customFormat="1" x14ac:dyDescent="0.2">
      <c r="A10" s="172">
        <v>44662</v>
      </c>
      <c r="B10" s="384">
        <f t="shared" si="0"/>
        <v>8</v>
      </c>
      <c r="C10" s="379" t="s">
        <v>286</v>
      </c>
      <c r="D10" s="380" t="s">
        <v>260</v>
      </c>
      <c r="E10" s="381" t="s">
        <v>654</v>
      </c>
      <c r="F10" s="400" t="s">
        <v>382</v>
      </c>
      <c r="G10" s="401" t="s">
        <v>655</v>
      </c>
      <c r="H10" s="185"/>
      <c r="I10" s="186"/>
      <c r="J10" s="186"/>
      <c r="K10" s="186"/>
      <c r="L10" s="186"/>
      <c r="M10" s="186"/>
      <c r="N10" s="186"/>
      <c r="O10" s="186"/>
      <c r="P10" s="187"/>
    </row>
    <row r="11" spans="1:16" s="174" customFormat="1" x14ac:dyDescent="0.2">
      <c r="A11" s="172"/>
      <c r="B11" s="173"/>
      <c r="C11" s="379"/>
      <c r="D11" s="380"/>
      <c r="E11" s="381"/>
      <c r="F11" s="381"/>
      <c r="G11" s="381"/>
      <c r="H11" s="185"/>
      <c r="I11" s="186"/>
      <c r="J11" s="186"/>
      <c r="K11" s="186"/>
      <c r="L11" s="186"/>
      <c r="M11" s="186"/>
      <c r="N11" s="186"/>
      <c r="O11" s="186"/>
      <c r="P11" s="187"/>
    </row>
    <row r="12" spans="1:16" s="174" customFormat="1" x14ac:dyDescent="0.2">
      <c r="A12" s="172"/>
      <c r="B12" s="173"/>
      <c r="C12" s="379"/>
      <c r="D12" s="380"/>
      <c r="E12" s="381"/>
      <c r="F12" s="381"/>
      <c r="G12" s="381"/>
      <c r="H12" s="185"/>
      <c r="I12" s="186"/>
      <c r="J12" s="186"/>
      <c r="K12" s="186"/>
      <c r="L12" s="186"/>
      <c r="M12" s="186"/>
      <c r="N12" s="186"/>
      <c r="O12" s="186"/>
      <c r="P12" s="187"/>
    </row>
    <row r="13" spans="1:16" s="174" customFormat="1" x14ac:dyDescent="0.2">
      <c r="A13" s="172"/>
      <c r="B13" s="173"/>
      <c r="C13" s="379"/>
      <c r="D13" s="380"/>
      <c r="E13" s="381"/>
      <c r="F13" s="381"/>
      <c r="G13" s="381"/>
      <c r="H13" s="185"/>
      <c r="I13" s="186"/>
      <c r="J13" s="186"/>
      <c r="K13" s="186"/>
      <c r="L13" s="186"/>
      <c r="M13" s="186"/>
      <c r="N13" s="186"/>
      <c r="O13" s="186"/>
      <c r="P13" s="187"/>
    </row>
    <row r="14" spans="1:16" s="174" customFormat="1" x14ac:dyDescent="0.2">
      <c r="A14" s="172"/>
      <c r="B14" s="173"/>
      <c r="C14" s="379"/>
      <c r="D14" s="380"/>
      <c r="E14" s="381"/>
      <c r="F14" s="381"/>
      <c r="G14" s="381"/>
      <c r="H14" s="185"/>
      <c r="I14" s="186"/>
      <c r="J14" s="186"/>
      <c r="K14" s="186"/>
      <c r="L14" s="186"/>
      <c r="M14" s="186"/>
      <c r="N14" s="186"/>
      <c r="O14" s="186"/>
      <c r="P14" s="187"/>
    </row>
    <row r="15" spans="1:16" s="174" customFormat="1" x14ac:dyDescent="0.2">
      <c r="A15" s="172"/>
      <c r="B15" s="173"/>
      <c r="C15" s="379"/>
      <c r="D15" s="380"/>
      <c r="E15" s="381"/>
      <c r="F15" s="381"/>
      <c r="G15" s="381"/>
      <c r="H15" s="185"/>
      <c r="I15" s="186"/>
      <c r="J15" s="186"/>
      <c r="K15" s="186"/>
      <c r="L15" s="186"/>
      <c r="M15" s="186"/>
      <c r="N15" s="186"/>
      <c r="O15" s="186"/>
      <c r="P15" s="187"/>
    </row>
    <row r="16" spans="1:16" s="174" customFormat="1" x14ac:dyDescent="0.2">
      <c r="A16" s="172"/>
      <c r="B16" s="173"/>
      <c r="C16" s="379"/>
      <c r="D16" s="380"/>
      <c r="E16" s="381"/>
      <c r="F16" s="381"/>
      <c r="G16" s="381"/>
      <c r="H16" s="185"/>
      <c r="I16" s="186"/>
      <c r="J16" s="186"/>
      <c r="K16" s="186"/>
      <c r="L16" s="186"/>
      <c r="M16" s="186"/>
      <c r="N16" s="186"/>
      <c r="O16" s="186"/>
      <c r="P16" s="187"/>
    </row>
    <row r="17" spans="1:16" s="174" customFormat="1" x14ac:dyDescent="0.2">
      <c r="A17" s="172"/>
      <c r="B17" s="173"/>
      <c r="C17" s="379"/>
      <c r="D17" s="380"/>
      <c r="E17" s="381"/>
      <c r="F17" s="381"/>
      <c r="G17" s="381"/>
      <c r="H17" s="185"/>
      <c r="I17" s="186"/>
      <c r="J17" s="186"/>
      <c r="K17" s="186"/>
      <c r="L17" s="186"/>
      <c r="M17" s="186"/>
      <c r="N17" s="186"/>
      <c r="O17" s="186"/>
      <c r="P17" s="187"/>
    </row>
    <row r="18" spans="1:16" s="174" customFormat="1" x14ac:dyDescent="0.2">
      <c r="A18" s="172"/>
      <c r="B18" s="173"/>
      <c r="C18" s="379"/>
      <c r="D18" s="380"/>
      <c r="E18" s="381"/>
      <c r="F18" s="381"/>
      <c r="G18" s="381"/>
      <c r="H18" s="185"/>
      <c r="I18" s="186"/>
      <c r="J18" s="186"/>
      <c r="K18" s="186"/>
      <c r="L18" s="186"/>
      <c r="M18" s="186"/>
      <c r="N18" s="186"/>
      <c r="O18" s="186"/>
      <c r="P18" s="187"/>
    </row>
    <row r="19" spans="1:16" s="174" customFormat="1" x14ac:dyDescent="0.2">
      <c r="A19" s="172"/>
      <c r="B19" s="173"/>
      <c r="C19" s="379"/>
      <c r="D19" s="380"/>
      <c r="E19" s="381"/>
      <c r="F19" s="381"/>
      <c r="G19" s="381"/>
      <c r="H19" s="185"/>
      <c r="I19" s="186"/>
      <c r="J19" s="186"/>
      <c r="K19" s="186"/>
      <c r="L19" s="186"/>
      <c r="M19" s="186"/>
      <c r="N19" s="186"/>
      <c r="O19" s="186"/>
      <c r="P19" s="187"/>
    </row>
    <row r="20" spans="1:16" x14ac:dyDescent="0.2">
      <c r="A20" s="172"/>
      <c r="B20" s="173"/>
      <c r="C20" s="174"/>
      <c r="D20" s="174"/>
      <c r="E20" s="174"/>
      <c r="F20" s="174"/>
      <c r="G20" s="381"/>
    </row>
    <row r="21" spans="1:16" x14ac:dyDescent="0.2">
      <c r="A21" s="172"/>
      <c r="B21" s="173"/>
      <c r="C21" s="174"/>
      <c r="D21" s="174"/>
      <c r="E21" s="174"/>
      <c r="F21" s="174"/>
      <c r="G21" s="381"/>
    </row>
    <row r="22" spans="1:16" x14ac:dyDescent="0.2">
      <c r="A22" s="172"/>
      <c r="B22" s="173"/>
      <c r="C22" s="174"/>
      <c r="D22" s="174"/>
      <c r="E22" s="174"/>
      <c r="F22" s="174"/>
      <c r="G22" s="381"/>
    </row>
  </sheetData>
  <pageMargins left="0.23622047244094491" right="0.23622047244094491" top="0.74803149606299213" bottom="0.74803149606299213" header="0.31496062992125984" footer="0.31496062992125984"/>
  <pageSetup paperSize="9" scale="64" fitToHeight="0" orientation="landscape" r:id="rId1"/>
  <headerFooter alignWithMargins="0">
    <oddFooter>&amp;A&amp;RPage &amp;P</oddFooter>
  </headerFooter>
  <drawing r:id="rId2"/>
  <tableParts count="1">
    <tablePart r:id="rId3"/>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4">
    <pageSetUpPr fitToPage="1"/>
  </sheetPr>
  <dimension ref="A1:B22"/>
  <sheetViews>
    <sheetView workbookViewId="0"/>
  </sheetViews>
  <sheetFormatPr defaultColWidth="9.140625" defaultRowHeight="15" customHeight="1" x14ac:dyDescent="0.2"/>
  <cols>
    <col min="1" max="1" width="16.140625" style="42" customWidth="1"/>
    <col min="2" max="2" width="26.85546875" style="42" customWidth="1"/>
    <col min="3" max="16384" width="9.140625" style="42"/>
  </cols>
  <sheetData>
    <row r="1" spans="1:2" ht="15" customHeight="1" x14ac:dyDescent="0.2">
      <c r="A1" s="42" t="s">
        <v>152</v>
      </c>
    </row>
    <row r="3" spans="1:2" ht="15" customHeight="1" x14ac:dyDescent="0.2">
      <c r="A3" s="207" t="s">
        <v>502</v>
      </c>
      <c r="B3" s="303" t="s">
        <v>142</v>
      </c>
    </row>
    <row r="4" spans="1:2" ht="15" customHeight="1" x14ac:dyDescent="0.2">
      <c r="B4" s="303" t="s">
        <v>85</v>
      </c>
    </row>
    <row r="5" spans="1:2" ht="15" customHeight="1" x14ac:dyDescent="0.2">
      <c r="B5" s="303" t="s">
        <v>143</v>
      </c>
    </row>
    <row r="6" spans="1:2" ht="15" customHeight="1" x14ac:dyDescent="0.2">
      <c r="B6" s="303" t="s">
        <v>145</v>
      </c>
    </row>
    <row r="7" spans="1:2" ht="15" customHeight="1" x14ac:dyDescent="0.2">
      <c r="B7" s="303" t="s">
        <v>491</v>
      </c>
    </row>
    <row r="8" spans="1:2" ht="15" customHeight="1" x14ac:dyDescent="0.2">
      <c r="B8" s="303" t="s">
        <v>147</v>
      </c>
    </row>
    <row r="9" spans="1:2" ht="15" customHeight="1" x14ac:dyDescent="0.2">
      <c r="B9" s="303" t="s">
        <v>1</v>
      </c>
    </row>
    <row r="10" spans="1:2" ht="15" customHeight="1" x14ac:dyDescent="0.2">
      <c r="B10" s="303" t="s">
        <v>149</v>
      </c>
    </row>
    <row r="11" spans="1:2" ht="15" customHeight="1" x14ac:dyDescent="0.2">
      <c r="B11" s="303" t="s">
        <v>233</v>
      </c>
    </row>
    <row r="12" spans="1:2" ht="15" customHeight="1" x14ac:dyDescent="0.2">
      <c r="B12" s="304" t="s">
        <v>544</v>
      </c>
    </row>
    <row r="15" spans="1:2" ht="15" customHeight="1" x14ac:dyDescent="0.2">
      <c r="A15" s="207" t="s">
        <v>501</v>
      </c>
      <c r="B15" s="304" t="s">
        <v>433</v>
      </c>
    </row>
    <row r="16" spans="1:2" ht="15" customHeight="1" x14ac:dyDescent="0.2">
      <c r="B16" s="304" t="s">
        <v>314</v>
      </c>
    </row>
    <row r="17" spans="1:2" ht="15" customHeight="1" x14ac:dyDescent="0.2">
      <c r="B17" s="304" t="s">
        <v>435</v>
      </c>
    </row>
    <row r="18" spans="1:2" ht="15" customHeight="1" x14ac:dyDescent="0.2">
      <c r="B18" s="304" t="s">
        <v>122</v>
      </c>
    </row>
    <row r="19" spans="1:2" ht="15" customHeight="1" x14ac:dyDescent="0.2">
      <c r="B19" s="304" t="s">
        <v>68</v>
      </c>
    </row>
    <row r="21" spans="1:2" ht="15" customHeight="1" x14ac:dyDescent="0.2">
      <c r="A21" s="207" t="s">
        <v>503</v>
      </c>
      <c r="B21" s="304" t="s">
        <v>499</v>
      </c>
    </row>
    <row r="22" spans="1:2" ht="15" customHeight="1" x14ac:dyDescent="0.2">
      <c r="B22" s="304" t="s">
        <v>500</v>
      </c>
    </row>
  </sheetData>
  <pageMargins left="0.7" right="0.7" top="0.75" bottom="0.75" header="0.3" footer="0.3"/>
  <pageSetup paperSize="9" orientation="landscape" r:id="rId1"/>
  <headerFooter>
    <oddFooter>&amp;L&amp;8&amp;F&amp;D&amp;T&amp;C&amp;8&amp;A&amp;R&amp;8Page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CD116"/>
  <sheetViews>
    <sheetView workbookViewId="0"/>
  </sheetViews>
  <sheetFormatPr defaultColWidth="8.85546875" defaultRowHeight="14.25" x14ac:dyDescent="0.2"/>
  <cols>
    <col min="1" max="1" width="11.5703125" style="353" customWidth="1"/>
    <col min="2" max="2" width="51" style="353" customWidth="1"/>
    <col min="3" max="5" width="30.85546875" style="353" customWidth="1"/>
    <col min="6" max="8" width="23" style="353" customWidth="1"/>
    <col min="9" max="16384" width="8.85546875" style="353"/>
  </cols>
  <sheetData>
    <row r="1" spans="1:7" ht="20.25" x14ac:dyDescent="0.3">
      <c r="A1" s="351"/>
      <c r="B1" s="352" t="s">
        <v>346</v>
      </c>
    </row>
    <row r="2" spans="1:7" ht="15" x14ac:dyDescent="0.25">
      <c r="A2" s="351"/>
      <c r="B2" s="194" t="str">
        <f>Tradingname</f>
        <v>EII GAS TRANSMISSION SERVICES WA (OPERATIONS) PTY LIMITED</v>
      </c>
      <c r="C2" s="195"/>
    </row>
    <row r="3" spans="1:7" ht="15" x14ac:dyDescent="0.25">
      <c r="B3" s="196" t="s">
        <v>181</v>
      </c>
      <c r="C3" s="197" t="str">
        <f>TEXT(Yearstart,"dd/mm/yyyy")&amp;" to "&amp;TEXT(Yearending,"dd/mm/yyyy")</f>
        <v>01/01/2024 to 31/12/2024</v>
      </c>
    </row>
    <row r="4" spans="1:7" x14ac:dyDescent="0.2">
      <c r="B4" s="39" t="s">
        <v>425</v>
      </c>
      <c r="C4" s="39"/>
      <c r="F4" s="39"/>
      <c r="G4" s="39"/>
    </row>
    <row r="5" spans="1:7" ht="15.75" x14ac:dyDescent="0.25">
      <c r="B5" s="355"/>
      <c r="C5" s="39"/>
    </row>
    <row r="6" spans="1:7" ht="15.75" x14ac:dyDescent="0.25">
      <c r="B6" s="356"/>
    </row>
    <row r="8" spans="1:7" s="354" customFormat="1" ht="25.5" x14ac:dyDescent="0.2">
      <c r="B8" s="227" t="s">
        <v>426</v>
      </c>
      <c r="C8" s="227" t="s">
        <v>57</v>
      </c>
      <c r="D8" s="227" t="s">
        <v>58</v>
      </c>
      <c r="E8" s="227" t="s">
        <v>25</v>
      </c>
    </row>
    <row r="9" spans="1:7" x14ac:dyDescent="0.2">
      <c r="B9" s="127" t="s">
        <v>45</v>
      </c>
      <c r="C9" s="268">
        <f>'2. Revenues and expenses'!D16</f>
        <v>6335121.2199999988</v>
      </c>
      <c r="D9" s="268">
        <f>'2. Revenues and expenses'!E16</f>
        <v>0</v>
      </c>
      <c r="E9" s="268">
        <f>'2. Revenues and expenses'!F16</f>
        <v>6335121.2199999988</v>
      </c>
    </row>
    <row r="10" spans="1:7" x14ac:dyDescent="0.2">
      <c r="B10" s="127" t="s">
        <v>53</v>
      </c>
      <c r="C10" s="268">
        <f>'2. Revenues and expenses'!D19</f>
        <v>0</v>
      </c>
      <c r="D10" s="268">
        <f>'2. Revenues and expenses'!E19</f>
        <v>0</v>
      </c>
      <c r="E10" s="268">
        <f>'2. Revenues and expenses'!F19</f>
        <v>0</v>
      </c>
    </row>
    <row r="11" spans="1:7" x14ac:dyDescent="0.2">
      <c r="B11" s="228" t="s">
        <v>22</v>
      </c>
      <c r="C11" s="268">
        <f>'2. Revenues and expenses'!D20</f>
        <v>6335121.2199999988</v>
      </c>
      <c r="D11" s="268">
        <f>'2. Revenues and expenses'!E20</f>
        <v>0</v>
      </c>
      <c r="E11" s="268">
        <f>'2. Revenues and expenses'!F20</f>
        <v>6335121.2199999988</v>
      </c>
    </row>
    <row r="12" spans="1:7" x14ac:dyDescent="0.2">
      <c r="B12" s="127" t="s">
        <v>59</v>
      </c>
      <c r="C12" s="268">
        <f>'2. Revenues and expenses'!D30</f>
        <v>-4207149.5199999996</v>
      </c>
      <c r="D12" s="268">
        <f>'2. Revenues and expenses'!E30</f>
        <v>0</v>
      </c>
      <c r="E12" s="268">
        <f>'2. Revenues and expenses'!F30</f>
        <v>-4207149.5199999996</v>
      </c>
    </row>
    <row r="13" spans="1:7" x14ac:dyDescent="0.2">
      <c r="B13" s="127" t="s">
        <v>427</v>
      </c>
      <c r="C13" s="268">
        <f>'2. Revenues and expenses'!D41</f>
        <v>0</v>
      </c>
      <c r="D13" s="268">
        <f>'2. Revenues and expenses'!E41</f>
        <v>0</v>
      </c>
      <c r="E13" s="268">
        <f>'2. Revenues and expenses'!F41</f>
        <v>0</v>
      </c>
    </row>
    <row r="14" spans="1:7" x14ac:dyDescent="0.2">
      <c r="B14" s="228" t="s">
        <v>61</v>
      </c>
      <c r="C14" s="268">
        <f>'2. Revenues and expenses'!D42</f>
        <v>-4207149.5199999996</v>
      </c>
      <c r="D14" s="268">
        <f>'2. Revenues and expenses'!E42</f>
        <v>0</v>
      </c>
      <c r="E14" s="268">
        <f>'2. Revenues and expenses'!F42</f>
        <v>-4207149.5199999996</v>
      </c>
    </row>
    <row r="15" spans="1:7" x14ac:dyDescent="0.2">
      <c r="B15" s="228" t="s">
        <v>428</v>
      </c>
      <c r="C15" s="268">
        <f>'2. Revenues and expenses'!D43</f>
        <v>2127971.6999999993</v>
      </c>
      <c r="D15" s="268">
        <f>'2. Revenues and expenses'!E43</f>
        <v>0</v>
      </c>
      <c r="E15" s="268">
        <f>'2. Revenues and expenses'!F43</f>
        <v>2127971.6999999993</v>
      </c>
    </row>
    <row r="16" spans="1:7" x14ac:dyDescent="0.2">
      <c r="B16" s="357"/>
      <c r="C16" s="358"/>
      <c r="D16" s="358"/>
      <c r="E16" s="358"/>
    </row>
    <row r="17" spans="2:4" x14ac:dyDescent="0.2">
      <c r="B17" s="359"/>
      <c r="C17" s="360"/>
    </row>
    <row r="18" spans="2:4" s="354" customFormat="1" ht="24.6" customHeight="1" x14ac:dyDescent="0.2">
      <c r="B18" s="227" t="s">
        <v>429</v>
      </c>
      <c r="C18" s="227" t="s">
        <v>430</v>
      </c>
      <c r="D18" s="227" t="s">
        <v>431</v>
      </c>
    </row>
    <row r="19" spans="2:4" x14ac:dyDescent="0.2">
      <c r="B19" s="127" t="s">
        <v>142</v>
      </c>
      <c r="C19" s="268">
        <f>'3. Statement of pipeline assets'!D16</f>
        <v>-1.4901161193847656E-8</v>
      </c>
      <c r="D19" s="268">
        <f>'3. Statement of pipeline assets'!E16</f>
        <v>-1.4901161193847656E-8</v>
      </c>
    </row>
    <row r="20" spans="2:4" x14ac:dyDescent="0.2">
      <c r="B20" s="127" t="s">
        <v>85</v>
      </c>
      <c r="C20" s="268">
        <f>'3. Statement of pipeline assets'!D23</f>
        <v>1.862645149230957E-9</v>
      </c>
      <c r="D20" s="268">
        <f>'3. Statement of pipeline assets'!E23</f>
        <v>1.862645149230957E-9</v>
      </c>
    </row>
    <row r="21" spans="2:4" x14ac:dyDescent="0.2">
      <c r="B21" s="127" t="s">
        <v>143</v>
      </c>
      <c r="C21" s="268">
        <f>'3. Statement of pipeline assets'!D30</f>
        <v>3.637978807091713E-12</v>
      </c>
      <c r="D21" s="268">
        <f>'3. Statement of pipeline assets'!E30</f>
        <v>3.637978807091713E-12</v>
      </c>
    </row>
    <row r="22" spans="2:4" x14ac:dyDescent="0.2">
      <c r="B22" s="127" t="s">
        <v>145</v>
      </c>
      <c r="C22" s="268">
        <f>'3. Statement of pipeline assets'!D37</f>
        <v>0</v>
      </c>
      <c r="D22" s="268">
        <f>'3. Statement of pipeline assets'!E37</f>
        <v>0</v>
      </c>
    </row>
    <row r="23" spans="2:4" x14ac:dyDescent="0.2">
      <c r="B23" s="127" t="s">
        <v>87</v>
      </c>
      <c r="C23" s="268">
        <f>'3. Statement of pipeline assets'!D44</f>
        <v>0</v>
      </c>
      <c r="D23" s="268">
        <f>'3. Statement of pipeline assets'!E44</f>
        <v>0</v>
      </c>
    </row>
    <row r="24" spans="2:4" x14ac:dyDescent="0.2">
      <c r="B24" s="127" t="s">
        <v>147</v>
      </c>
      <c r="C24" s="268">
        <f>'3. Statement of pipeline assets'!D51</f>
        <v>0</v>
      </c>
      <c r="D24" s="268">
        <f>'3. Statement of pipeline assets'!E51</f>
        <v>0</v>
      </c>
    </row>
    <row r="25" spans="2:4" x14ac:dyDescent="0.2">
      <c r="B25" s="127" t="s">
        <v>1</v>
      </c>
      <c r="C25" s="268">
        <f>'3. Statement of pipeline assets'!D58</f>
        <v>0</v>
      </c>
      <c r="D25" s="268">
        <f>'3. Statement of pipeline assets'!E58</f>
        <v>0</v>
      </c>
    </row>
    <row r="26" spans="2:4" x14ac:dyDescent="0.2">
      <c r="B26" s="127" t="s">
        <v>149</v>
      </c>
      <c r="C26" s="268">
        <f>'3. Statement of pipeline assets'!D65</f>
        <v>0</v>
      </c>
      <c r="D26" s="268">
        <f>'3. Statement of pipeline assets'!E65</f>
        <v>0</v>
      </c>
    </row>
    <row r="27" spans="2:4" x14ac:dyDescent="0.2">
      <c r="B27" s="127" t="s">
        <v>233</v>
      </c>
      <c r="C27" s="268">
        <f>'3. Statement of pipeline assets'!D72</f>
        <v>0.13533744006417692</v>
      </c>
      <c r="D27" s="268">
        <f>'3. Statement of pipeline assets'!E72</f>
        <v>0.13533744006417692</v>
      </c>
    </row>
    <row r="28" spans="2:4" x14ac:dyDescent="0.2">
      <c r="B28" s="127" t="s">
        <v>312</v>
      </c>
      <c r="C28" s="268">
        <f>'3. Statement of pipeline assets'!D79</f>
        <v>0</v>
      </c>
      <c r="D28" s="268">
        <f>'3. Statement of pipeline assets'!E79</f>
        <v>0</v>
      </c>
    </row>
    <row r="29" spans="2:4" x14ac:dyDescent="0.2">
      <c r="B29" s="127" t="s">
        <v>151</v>
      </c>
      <c r="C29" s="268">
        <f>'3. Statement of pipeline assets'!D80</f>
        <v>799948.37</v>
      </c>
      <c r="D29" s="268">
        <f>'3. Statement of pipeline assets'!E80</f>
        <v>186368.15</v>
      </c>
    </row>
    <row r="30" spans="2:4" x14ac:dyDescent="0.2">
      <c r="B30" s="230" t="s">
        <v>432</v>
      </c>
      <c r="C30" s="269">
        <f>'3. Statement of pipeline assets'!D81</f>
        <v>799948.50533742702</v>
      </c>
      <c r="D30" s="269">
        <f>'3. Statement of pipeline assets'!E81</f>
        <v>186368.28533742702</v>
      </c>
    </row>
    <row r="31" spans="2:4" x14ac:dyDescent="0.2">
      <c r="B31" s="127" t="s">
        <v>433</v>
      </c>
      <c r="C31" s="268">
        <f>'3. Statement of pipeline assets'!D89</f>
        <v>0</v>
      </c>
      <c r="D31" s="268">
        <f>'3. Statement of pipeline assets'!E89</f>
        <v>0</v>
      </c>
    </row>
    <row r="32" spans="2:4" x14ac:dyDescent="0.2">
      <c r="B32" s="127" t="s">
        <v>434</v>
      </c>
      <c r="C32" s="268">
        <f>'3. Statement of pipeline assets'!D96</f>
        <v>0</v>
      </c>
      <c r="D32" s="268">
        <f>'3. Statement of pipeline assets'!E96</f>
        <v>0</v>
      </c>
    </row>
    <row r="33" spans="1:4" x14ac:dyDescent="0.2">
      <c r="A33" s="39"/>
      <c r="B33" s="127" t="s">
        <v>435</v>
      </c>
      <c r="C33" s="268">
        <f>'3. Statement of pipeline assets'!D97</f>
        <v>0</v>
      </c>
      <c r="D33" s="268">
        <f>'3. Statement of pipeline assets'!E97</f>
        <v>0</v>
      </c>
    </row>
    <row r="34" spans="1:4" x14ac:dyDescent="0.2">
      <c r="A34" s="39"/>
      <c r="B34" s="127" t="s">
        <v>436</v>
      </c>
      <c r="C34" s="268">
        <f>'3. Statement of pipeline assets'!D98</f>
        <v>2932446.5219999994</v>
      </c>
      <c r="D34" s="268">
        <f>'3. Statement of pipeline assets'!E98</f>
        <v>3447962.0519999997</v>
      </c>
    </row>
    <row r="35" spans="1:4" x14ac:dyDescent="0.2">
      <c r="B35" s="127" t="s">
        <v>437</v>
      </c>
      <c r="C35" s="268">
        <f>'3. Statement of pipeline assets'!D99</f>
        <v>0</v>
      </c>
      <c r="D35" s="268">
        <f>'3. Statement of pipeline assets'!E99</f>
        <v>0</v>
      </c>
    </row>
    <row r="36" spans="1:4" x14ac:dyDescent="0.2">
      <c r="B36" s="231" t="s">
        <v>438</v>
      </c>
      <c r="C36" s="269">
        <f>'3. Statement of pipeline assets'!D100</f>
        <v>2932446.5219999994</v>
      </c>
      <c r="D36" s="269">
        <f>'3. Statement of pipeline assets'!E100</f>
        <v>3447962.0519999997</v>
      </c>
    </row>
    <row r="37" spans="1:4" ht="15" x14ac:dyDescent="0.25">
      <c r="B37" s="232" t="s">
        <v>439</v>
      </c>
      <c r="C37" s="269">
        <f>'3. Statement of pipeline assets'!D101</f>
        <v>3732395.0273374263</v>
      </c>
      <c r="D37" s="269">
        <f>'3. Statement of pipeline assets'!E101</f>
        <v>3634330.3373374268</v>
      </c>
    </row>
    <row r="38" spans="1:4" x14ac:dyDescent="0.2">
      <c r="B38" s="229" t="s">
        <v>440</v>
      </c>
      <c r="C38" s="234">
        <f>'1.1 Financial performance'!C10</f>
        <v>0.57013571297088228</v>
      </c>
      <c r="D38" s="233"/>
    </row>
    <row r="39" spans="1:4" x14ac:dyDescent="0.2">
      <c r="B39" s="359"/>
    </row>
    <row r="40" spans="1:4" x14ac:dyDescent="0.2">
      <c r="B40" s="359"/>
    </row>
    <row r="41" spans="1:4" s="354" customFormat="1" ht="25.5" x14ac:dyDescent="0.2">
      <c r="B41" s="226" t="s">
        <v>441</v>
      </c>
      <c r="C41" s="227" t="s">
        <v>430</v>
      </c>
      <c r="D41" s="238">
        <f>VALUE(RIGHT(TEXT(Yearending,"dd/mm/yyyy"),4))</f>
        <v>2024</v>
      </c>
    </row>
    <row r="42" spans="1:4" x14ac:dyDescent="0.2">
      <c r="B42" s="235" t="s">
        <v>442</v>
      </c>
      <c r="C42" s="268">
        <f>'4. Recovered capital'!E16</f>
        <v>129893804.0721343</v>
      </c>
      <c r="D42" s="199"/>
    </row>
    <row r="43" spans="1:4" x14ac:dyDescent="0.2">
      <c r="B43" s="235" t="s">
        <v>443</v>
      </c>
      <c r="C43" s="268">
        <f>'4. Recovered capital'!E23</f>
        <v>0</v>
      </c>
      <c r="D43" s="199"/>
    </row>
    <row r="44" spans="1:4" ht="15" x14ac:dyDescent="0.25">
      <c r="B44" s="198" t="s">
        <v>96</v>
      </c>
      <c r="C44" s="269">
        <f>'4. Recovered capital'!E24</f>
        <v>129893804.0721343</v>
      </c>
      <c r="D44" s="302"/>
    </row>
    <row r="45" spans="1:4" x14ac:dyDescent="0.2">
      <c r="B45" s="240" t="s">
        <v>204</v>
      </c>
      <c r="C45" s="237"/>
      <c r="D45" s="227"/>
    </row>
    <row r="46" spans="1:4" x14ac:dyDescent="0.2">
      <c r="B46" s="127" t="s">
        <v>117</v>
      </c>
      <c r="C46" s="270">
        <f>'4. Recovered capital'!E26</f>
        <v>336326560.63000011</v>
      </c>
      <c r="D46" s="268">
        <f>IFERROR(INDEX('4. Recovered capital'!$F$8:$AA$34,MATCH($B46,'4. Recovered capital'!$D$8:$D$34,0),MATCH(D$41,'4. Recovered capital'!$F$8:$AA$8,0)),)</f>
        <v>6335121.2199999988</v>
      </c>
    </row>
    <row r="47" spans="1:4" x14ac:dyDescent="0.2">
      <c r="B47" s="127" t="s">
        <v>118</v>
      </c>
      <c r="C47" s="270">
        <f>'4. Recovered capital'!E27</f>
        <v>-79664174.479999989</v>
      </c>
      <c r="D47" s="268">
        <f>IFERROR(INDEX('4. Recovered capital'!$F$8:$AA$34,MATCH($B47,'4. Recovered capital'!$D$8:$D$34,0),MATCH(D$41,'4. Recovered capital'!$F$8:$AA$8,0)),)</f>
        <v>-4207149.5199999996</v>
      </c>
    </row>
    <row r="48" spans="1:4" x14ac:dyDescent="0.2">
      <c r="B48" s="127" t="s">
        <v>119</v>
      </c>
      <c r="C48" s="270">
        <f>'4. Recovered capital'!E28</f>
        <v>-28621252.942326456</v>
      </c>
      <c r="D48" s="268">
        <f>IFERROR(INDEX('4. Recovered capital'!$F$8:$AA$34,MATCH($B48,'4. Recovered capital'!$D$8:$D$34,0),MATCH(D$41,'4. Recovered capital'!$F$8:$AA$8,0)),)</f>
        <v>0</v>
      </c>
    </row>
    <row r="49" spans="2:82" x14ac:dyDescent="0.2">
      <c r="B49" s="127" t="s">
        <v>318</v>
      </c>
      <c r="C49" s="270">
        <f>'4. Recovered capital'!E29</f>
        <v>0</v>
      </c>
      <c r="D49" s="268">
        <f>IFERROR(INDEX('4. Recovered capital'!$F$8:$AA$34,MATCH($B49,'4. Recovered capital'!$D$8:$D$34,0),MATCH(D$41,'4. Recovered capital'!$F$8:$AA$8,0)),)</f>
        <v>0</v>
      </c>
    </row>
    <row r="50" spans="2:82" x14ac:dyDescent="0.2">
      <c r="B50" s="127" t="s">
        <v>165</v>
      </c>
      <c r="C50" s="270">
        <f>'4. Recovered capital'!E30</f>
        <v>-126395227.60339463</v>
      </c>
      <c r="D50" s="268">
        <f>IFERROR(INDEX('4. Recovered capital'!$F$8:$AA$34,MATCH($B50,'4. Recovered capital'!$D$8:$D$34,0),MATCH(D$41,'4. Recovered capital'!$F$8:$AA$8,0)),)</f>
        <v>-2282246.7926618354</v>
      </c>
    </row>
    <row r="51" spans="2:82" x14ac:dyDescent="0.2">
      <c r="B51" s="240" t="s">
        <v>444</v>
      </c>
      <c r="C51" s="270">
        <f>'4. Recovered capital'!E31</f>
        <v>101645905.60427891</v>
      </c>
      <c r="D51" s="268">
        <f>IFERROR(INDEX('4. Recovered capital'!$F$8:$AA$34,MATCH($B51,'4. Recovered capital'!$D$8:$D$34,0),MATCH(D$41,'4. Recovered capital'!$F$8:$AA$8,0)),)</f>
        <v>-154275.09266183618</v>
      </c>
    </row>
    <row r="52" spans="2:82" ht="15" x14ac:dyDescent="0.25">
      <c r="B52" s="232" t="s">
        <v>205</v>
      </c>
      <c r="C52" s="271">
        <f>'4. Recovered capital'!E32</f>
        <v>28247898.467855372</v>
      </c>
      <c r="D52" s="269">
        <f>IFERROR(INDEX('4. Recovered capital'!$F$8:$AA$34,MATCH($B52,'4. Recovered capital'!$D$8:$D$34,0),MATCH(D$41,'4. Recovered capital'!$F$8:$AA$8,0)),)</f>
        <v>154275.09266183618</v>
      </c>
    </row>
    <row r="53" spans="2:82" x14ac:dyDescent="0.2">
      <c r="B53" s="240" t="s">
        <v>445</v>
      </c>
      <c r="C53" s="361"/>
      <c r="D53" s="268">
        <f>IFERROR(INDEX('4. Recovered capital'!$F$8:$AA$34,MATCH($B53,'4. Recovered capital'!$D$8:$D$34,0),MATCH(D$41,'4. Recovered capital'!$F$8:$AA$8,0)),)</f>
        <v>28093623.375193544</v>
      </c>
    </row>
    <row r="54" spans="2:82" x14ac:dyDescent="0.2">
      <c r="B54" s="240" t="s">
        <v>446</v>
      </c>
      <c r="C54" s="362"/>
      <c r="D54" s="236">
        <f>IFERROR(INDEX('4. Recovered capital'!$F$8:$AA$34,MATCH($B54,'4. Recovered capital'!$D$8:$D$34,0),MATCH(D$41,'4. Recovered capital'!$F$8:$AA$8,0)),)</f>
        <v>8.1237181910719311E-2</v>
      </c>
    </row>
    <row r="55" spans="2:82" x14ac:dyDescent="0.2">
      <c r="B55" s="359"/>
    </row>
    <row r="56" spans="2:82" x14ac:dyDescent="0.2">
      <c r="B56" s="363"/>
    </row>
    <row r="57" spans="2:82" x14ac:dyDescent="0.2">
      <c r="B57" s="227" t="s">
        <v>447</v>
      </c>
      <c r="C57" s="238">
        <f>D57-1</f>
        <v>2020</v>
      </c>
      <c r="D57" s="238">
        <f>E57-1</f>
        <v>2021</v>
      </c>
      <c r="E57" s="238">
        <f>F57-1</f>
        <v>2022</v>
      </c>
      <c r="F57" s="238">
        <f>G57-1</f>
        <v>2023</v>
      </c>
      <c r="G57" s="238">
        <f>VALUE(RIGHT(TEXT(Yearending,"dd/mm/yyyy"),4))</f>
        <v>2024</v>
      </c>
      <c r="BQ57" s="365"/>
      <c r="BR57" s="365"/>
      <c r="BS57" s="365"/>
      <c r="BT57" s="365"/>
      <c r="BU57" s="365"/>
      <c r="BV57" s="365"/>
      <c r="BW57" s="365"/>
      <c r="BX57" s="365"/>
      <c r="BY57" s="365"/>
      <c r="BZ57" s="365"/>
      <c r="CA57" s="365"/>
      <c r="CB57" s="365"/>
      <c r="CC57" s="365"/>
      <c r="CD57" s="365"/>
    </row>
    <row r="58" spans="2:82" x14ac:dyDescent="0.2">
      <c r="B58" s="127" t="s">
        <v>117</v>
      </c>
      <c r="C58" s="239">
        <f>IFERROR(INDEX('4. Recovered capital'!$F$8:$AA$32,MATCH($B58,'4. Recovered capital'!$D$8:$D$32,0),MATCH(C$57,'4. Recovered capital'!$F$8:$AA$8,0))/INDEX('4. Recovered capital'!$F$8:$AA$32,MATCH($B58,'4. Recovered capital'!$D$8:$D$32,0),MATCH(C$57-1,'4. Recovered capital'!$F$8:$AA$8,0))-1,"NA")</f>
        <v>-0.76318577298212231</v>
      </c>
      <c r="D58" s="239">
        <f>IFERROR(INDEX('4. Recovered capital'!$F$8:$AA$32,MATCH($B58,'4. Recovered capital'!$D$8:$D$32,0),MATCH(D$57,'4. Recovered capital'!$F$8:$AA$8,0))/INDEX('4. Recovered capital'!$F$8:$AA$32,MATCH($B58,'4. Recovered capital'!$D$8:$D$32,0),MATCH(D$57-1,'4. Recovered capital'!$F$8:$AA$8,0))-1,"NA")</f>
        <v>1.9001805345259637E-2</v>
      </c>
      <c r="E58" s="239">
        <f>IFERROR(INDEX('4. Recovered capital'!$F$8:$AA$32,MATCH($B58,'4. Recovered capital'!$D$8:$D$32,0),MATCH(E$57,'4. Recovered capital'!$F$8:$AA$8,0))/INDEX('4. Recovered capital'!$F$8:$AA$32,MATCH($B58,'4. Recovered capital'!$D$8:$D$32,0),MATCH(E$57-1,'4. Recovered capital'!$F$8:$AA$8,0))-1,"NA")</f>
        <v>2.6482558201261774E-2</v>
      </c>
      <c r="F58" s="239">
        <f>IFERROR(INDEX('4. Recovered capital'!$F$8:$AA$32,MATCH($B58,'4. Recovered capital'!$D$8:$D$32,0),MATCH(F$57,'4. Recovered capital'!$F$8:$AA$8,0))/INDEX('4. Recovered capital'!$F$8:$AA$32,MATCH($B58,'4. Recovered capital'!$D$8:$D$32,0),MATCH(F$57-1,'4. Recovered capital'!$F$8:$AA$8,0))-1,"NA")</f>
        <v>6.2528271901719057E-2</v>
      </c>
      <c r="G58" s="239">
        <f>IFERROR(INDEX('4. Recovered capital'!$F$8:$AA$32,MATCH($B58,'4. Recovered capital'!$D$8:$D$32,0),MATCH(G$57,'4. Recovered capital'!$F$8:$AA$8,0))/INDEX('4. Recovered capital'!$F$8:$AA$32,MATCH($B58,'4. Recovered capital'!$D$8:$D$32,0),MATCH(G$57-1,'4. Recovered capital'!$F$8:$AA$8,0))-1,"NA")</f>
        <v>0.11014494775700845</v>
      </c>
    </row>
    <row r="59" spans="2:82" x14ac:dyDescent="0.2">
      <c r="B59" s="127" t="s">
        <v>118</v>
      </c>
      <c r="C59" s="239">
        <f>IFERROR(INDEX('4. Recovered capital'!$F$8:$AA$32,MATCH($B59,'4. Recovered capital'!$D$8:$D$32,0),MATCH(C$57,'4. Recovered capital'!$F$8:$AA$8,0))/INDEX('4. Recovered capital'!$F$8:$AA$32,MATCH($B59,'4. Recovered capital'!$D$8:$D$32,0),MATCH(C$57-1,'4. Recovered capital'!$F$8:$AA$8,0))-1,"NA")</f>
        <v>0.25572504954697295</v>
      </c>
      <c r="D59" s="239">
        <f>IFERROR(INDEX('4. Recovered capital'!$F$8:$AA$32,MATCH($B59,'4. Recovered capital'!$D$8:$D$32,0),MATCH(D$57,'4. Recovered capital'!$F$8:$AA$8,0))/INDEX('4. Recovered capital'!$F$8:$AA$32,MATCH($B59,'4. Recovered capital'!$D$8:$D$32,0),MATCH(D$57-1,'4. Recovered capital'!$F$8:$AA$8,0))-1,"NA")</f>
        <v>-4.8466899937154251E-2</v>
      </c>
      <c r="E59" s="239">
        <f>IFERROR(INDEX('4. Recovered capital'!$F$8:$AA$32,MATCH($B59,'4. Recovered capital'!$D$8:$D$32,0),MATCH(E$57,'4. Recovered capital'!$F$8:$AA$8,0))/INDEX('4. Recovered capital'!$F$8:$AA$32,MATCH($B59,'4. Recovered capital'!$D$8:$D$32,0),MATCH(E$57-1,'4. Recovered capital'!$F$8:$AA$8,0))-1,"NA")</f>
        <v>5.5446023876202677E-2</v>
      </c>
      <c r="F59" s="239">
        <f>IFERROR(INDEX('4. Recovered capital'!$F$8:$AA$32,MATCH($B59,'4. Recovered capital'!$D$8:$D$32,0),MATCH(F$57,'4. Recovered capital'!$F$8:$AA$8,0))/INDEX('4. Recovered capital'!$F$8:$AA$32,MATCH($B59,'4. Recovered capital'!$D$8:$D$32,0),MATCH(F$57-1,'4. Recovered capital'!$F$8:$AA$8,0))-1,"NA")</f>
        <v>-7.4284742655544966E-2</v>
      </c>
      <c r="G59" s="239">
        <f>IFERROR(INDEX('4. Recovered capital'!$F$8:$AA$32,MATCH($B59,'4. Recovered capital'!$D$8:$D$32,0),MATCH(G$57,'4. Recovered capital'!$F$8:$AA$8,0))/INDEX('4. Recovered capital'!$F$8:$AA$32,MATCH($B59,'4. Recovered capital'!$D$8:$D$32,0),MATCH(G$57-1,'4. Recovered capital'!$F$8:$AA$8,0))-1,"NA")</f>
        <v>-7.2083603747278069E-2</v>
      </c>
    </row>
    <row r="60" spans="2:82" x14ac:dyDescent="0.2">
      <c r="B60" s="127" t="s">
        <v>119</v>
      </c>
      <c r="C60" s="239">
        <f>IFERROR(INDEX('4. Recovered capital'!$F$8:$AA$32,MATCH($B60,'4. Recovered capital'!$D$8:$D$32,0),MATCH(C$57,'4. Recovered capital'!$F$8:$AA$8,0))/INDEX('4. Recovered capital'!$F$8:$AA$32,MATCH($B60,'4. Recovered capital'!$D$8:$D$32,0),MATCH(C$57-1,'4. Recovered capital'!$F$8:$AA$8,0))-1,"NA")</f>
        <v>-1</v>
      </c>
      <c r="D60" s="239" t="str">
        <f>IFERROR(INDEX('4. Recovered capital'!$F$8:$AA$32,MATCH($B60,'4. Recovered capital'!$D$8:$D$32,0),MATCH(D$57,'4. Recovered capital'!$F$8:$AA$8,0))/INDEX('4. Recovered capital'!$F$8:$AA$32,MATCH($B60,'4. Recovered capital'!$D$8:$D$32,0),MATCH(D$57-1,'4. Recovered capital'!$F$8:$AA$8,0))-1,"NA")</f>
        <v>NA</v>
      </c>
      <c r="E60" s="239" t="str">
        <f>IFERROR(INDEX('4. Recovered capital'!$F$8:$AA$32,MATCH($B60,'4. Recovered capital'!$D$8:$D$32,0),MATCH(E$57,'4. Recovered capital'!$F$8:$AA$8,0))/INDEX('4. Recovered capital'!$F$8:$AA$32,MATCH($B60,'4. Recovered capital'!$D$8:$D$32,0),MATCH(E$57-1,'4. Recovered capital'!$F$8:$AA$8,0))-1,"NA")</f>
        <v>NA</v>
      </c>
      <c r="F60" s="239" t="str">
        <f>IFERROR(INDEX('4. Recovered capital'!$F$8:$AA$32,MATCH($B60,'4. Recovered capital'!$D$8:$D$32,0),MATCH(F$57,'4. Recovered capital'!$F$8:$AA$8,0))/INDEX('4. Recovered capital'!$F$8:$AA$32,MATCH($B60,'4. Recovered capital'!$D$8:$D$32,0),MATCH(F$57-1,'4. Recovered capital'!$F$8:$AA$8,0))-1,"NA")</f>
        <v>NA</v>
      </c>
      <c r="G60" s="239" t="str">
        <f>IFERROR(INDEX('4. Recovered capital'!$F$8:$AA$32,MATCH($B60,'4. Recovered capital'!$D$8:$D$32,0),MATCH(G$57,'4. Recovered capital'!$F$8:$AA$8,0))/INDEX('4. Recovered capital'!$F$8:$AA$32,MATCH($B60,'4. Recovered capital'!$D$8:$D$32,0),MATCH(G$57-1,'4. Recovered capital'!$F$8:$AA$8,0))-1,"NA")</f>
        <v>NA</v>
      </c>
    </row>
    <row r="61" spans="2:82" x14ac:dyDescent="0.2">
      <c r="B61" s="127" t="s">
        <v>318</v>
      </c>
      <c r="C61" s="239" t="str">
        <f>IFERROR(INDEX('4. Recovered capital'!$F$8:$AA$32,MATCH($B61,'4. Recovered capital'!$D$8:$D$32,0),MATCH(C$57,'4. Recovered capital'!$F$8:$AA$8,0))/INDEX('4. Recovered capital'!$F$8:$AA$32,MATCH($B61,'4. Recovered capital'!$D$8:$D$32,0),MATCH(C$57-1,'4. Recovered capital'!$F$8:$AA$8,0))-1,"NA")</f>
        <v>NA</v>
      </c>
      <c r="D61" s="239" t="str">
        <f>IFERROR(INDEX('4. Recovered capital'!$F$8:$AA$32,MATCH($B61,'4. Recovered capital'!$D$8:$D$32,0),MATCH(D$57,'4. Recovered capital'!$F$8:$AA$8,0))/INDEX('4. Recovered capital'!$F$8:$AA$32,MATCH($B61,'4. Recovered capital'!$D$8:$D$32,0),MATCH(D$57-1,'4. Recovered capital'!$F$8:$AA$8,0))-1,"NA")</f>
        <v>NA</v>
      </c>
      <c r="E61" s="239" t="str">
        <f>IFERROR(INDEX('4. Recovered capital'!$F$8:$AA$32,MATCH($B61,'4. Recovered capital'!$D$8:$D$32,0),MATCH(E$57,'4. Recovered capital'!$F$8:$AA$8,0))/INDEX('4. Recovered capital'!$F$8:$AA$32,MATCH($B61,'4. Recovered capital'!$D$8:$D$32,0),MATCH(E$57-1,'4. Recovered capital'!$F$8:$AA$8,0))-1,"NA")</f>
        <v>NA</v>
      </c>
      <c r="F61" s="239" t="str">
        <f>IFERROR(INDEX('4. Recovered capital'!$F$8:$AA$32,MATCH($B61,'4. Recovered capital'!$D$8:$D$32,0),MATCH(F$57,'4. Recovered capital'!$F$8:$AA$8,0))/INDEX('4. Recovered capital'!$F$8:$AA$32,MATCH($B61,'4. Recovered capital'!$D$8:$D$32,0),MATCH(F$57-1,'4. Recovered capital'!$F$8:$AA$8,0))-1,"NA")</f>
        <v>NA</v>
      </c>
      <c r="G61" s="239" t="str">
        <f>IFERROR(INDEX('4. Recovered capital'!$F$8:$AA$32,MATCH($B61,'4. Recovered capital'!$D$8:$D$32,0),MATCH(G$57,'4. Recovered capital'!$F$8:$AA$8,0))/INDEX('4. Recovered capital'!$F$8:$AA$32,MATCH($B61,'4. Recovered capital'!$D$8:$D$32,0),MATCH(G$57-1,'4. Recovered capital'!$F$8:$AA$8,0))-1,"NA")</f>
        <v>NA</v>
      </c>
    </row>
    <row r="62" spans="2:82" x14ac:dyDescent="0.2">
      <c r="B62" s="127" t="s">
        <v>165</v>
      </c>
      <c r="C62" s="239">
        <f>IFERROR(INDEX('4. Recovered capital'!$F$8:$AA$32,MATCH($B62,'4. Recovered capital'!$D$8:$D$32,0),MATCH(C$57,'4. Recovered capital'!$F$8:$AA$8,0))/INDEX('4. Recovered capital'!$F$8:$AA$32,MATCH($B62,'4. Recovered capital'!$D$8:$D$32,0),MATCH(C$57-1,'4. Recovered capital'!$F$8:$AA$8,0))-1,"NA")</f>
        <v>-0.28502177353517455</v>
      </c>
      <c r="D62" s="239">
        <f>IFERROR(INDEX('4. Recovered capital'!$F$8:$AA$32,MATCH($B62,'4. Recovered capital'!$D$8:$D$32,0),MATCH(D$57,'4. Recovered capital'!$F$8:$AA$8,0))/INDEX('4. Recovered capital'!$F$8:$AA$32,MATCH($B62,'4. Recovered capital'!$D$8:$D$32,0),MATCH(D$57-1,'4. Recovered capital'!$F$8:$AA$8,0))-1,"NA")</f>
        <v>5.2494551657298993E-2</v>
      </c>
      <c r="E62" s="239">
        <f>IFERROR(INDEX('4. Recovered capital'!$F$8:$AA$32,MATCH($B62,'4. Recovered capital'!$D$8:$D$32,0),MATCH(E$57,'4. Recovered capital'!$F$8:$AA$8,0))/INDEX('4. Recovered capital'!$F$8:$AA$32,MATCH($B62,'4. Recovered capital'!$D$8:$D$32,0),MATCH(E$57-1,'4. Recovered capital'!$F$8:$AA$8,0))-1,"NA")</f>
        <v>0.18868551485088947</v>
      </c>
      <c r="F62" s="239">
        <f>IFERROR(INDEX('4. Recovered capital'!$F$8:$AA$32,MATCH($B62,'4. Recovered capital'!$D$8:$D$32,0),MATCH(F$57,'4. Recovered capital'!$F$8:$AA$8,0))/INDEX('4. Recovered capital'!$F$8:$AA$32,MATCH($B62,'4. Recovered capital'!$D$8:$D$32,0),MATCH(F$57-1,'4. Recovered capital'!$F$8:$AA$8,0))-1,"NA")</f>
        <v>0.11286764424725071</v>
      </c>
      <c r="G62" s="239">
        <f>IFERROR(INDEX('4. Recovered capital'!$F$8:$AA$32,MATCH($B62,'4. Recovered capital'!$D$8:$D$32,0),MATCH(G$57,'4. Recovered capital'!$F$8:$AA$8,0))/INDEX('4. Recovered capital'!$F$8:$AA$32,MATCH($B62,'4. Recovered capital'!$D$8:$D$32,0),MATCH(G$57-1,'4. Recovered capital'!$F$8:$AA$8,0))-1,"NA")</f>
        <v>5.3234349085473864E-2</v>
      </c>
    </row>
    <row r="63" spans="2:82" x14ac:dyDescent="0.2">
      <c r="B63" s="127" t="s">
        <v>166</v>
      </c>
      <c r="C63" s="239">
        <f>IFERROR(INDEX('4. Recovered capital'!$F$8:$AA$32,MATCH($B63,'4. Recovered capital'!$D$8:$D$32,0),MATCH(C$57,'4. Recovered capital'!$F$8:$AA$8,0))/INDEX('4. Recovered capital'!$F$8:$AA$32,MATCH($B63,'4. Recovered capital'!$D$8:$D$32,0),MATCH(C$57-1,'4. Recovered capital'!$F$8:$AA$8,0))-1,"NA")</f>
        <v>-1.1033848806111077</v>
      </c>
      <c r="D63" s="239">
        <f>IFERROR(INDEX('4. Recovered capital'!$F$8:$AA$32,MATCH($B63,'4. Recovered capital'!$D$8:$D$32,0),MATCH(D$57,'4. Recovered capital'!$F$8:$AA$8,0))/INDEX('4. Recovered capital'!$F$8:$AA$32,MATCH($B63,'4. Recovered capital'!$D$8:$D$32,0),MATCH(D$57-1,'4. Recovered capital'!$F$8:$AA$8,0))-1,"NA")</f>
        <v>-0.19423439890637573</v>
      </c>
      <c r="E63" s="239">
        <f>IFERROR(INDEX('4. Recovered capital'!$F$8:$AA$32,MATCH($B63,'4. Recovered capital'!$D$8:$D$32,0),MATCH(E$57,'4. Recovered capital'!$F$8:$AA$8,0))/INDEX('4. Recovered capital'!$F$8:$AA$32,MATCH($B63,'4. Recovered capital'!$D$8:$D$32,0),MATCH(E$57-1,'4. Recovered capital'!$F$8:$AA$8,0))-1,"NA")</f>
        <v>0.40885261534546991</v>
      </c>
      <c r="F63" s="239">
        <f>IFERROR(INDEX('4. Recovered capital'!$F$8:$AA$32,MATCH($B63,'4. Recovered capital'!$D$8:$D$32,0),MATCH(F$57,'4. Recovered capital'!$F$8:$AA$8,0))/INDEX('4. Recovered capital'!$F$8:$AA$32,MATCH($B63,'4. Recovered capital'!$D$8:$D$32,0),MATCH(F$57-1,'4. Recovered capital'!$F$8:$AA$8,0))-1,"NA")</f>
        <v>-0.32552780286729466</v>
      </c>
      <c r="G63" s="239">
        <f>IFERROR(INDEX('4. Recovered capital'!$F$8:$AA$32,MATCH($B63,'4. Recovered capital'!$D$8:$D$32,0),MATCH(G$57,'4. Recovered capital'!$F$8:$AA$8,0))/INDEX('4. Recovered capital'!$F$8:$AA$32,MATCH($B63,'4. Recovered capital'!$D$8:$D$32,0),MATCH(G$57-1,'4. Recovered capital'!$F$8:$AA$8,0))-1,"NA")</f>
        <v>-0.84484005362413472</v>
      </c>
    </row>
    <row r="64" spans="2:82" x14ac:dyDescent="0.2">
      <c r="B64" s="359"/>
    </row>
    <row r="65" spans="2:8" x14ac:dyDescent="0.2">
      <c r="B65" s="359"/>
    </row>
    <row r="66" spans="2:8" s="354" customFormat="1" x14ac:dyDescent="0.2">
      <c r="B66" s="227" t="s">
        <v>448</v>
      </c>
      <c r="C66" s="455" t="s">
        <v>112</v>
      </c>
      <c r="D66" s="455"/>
      <c r="E66" s="455"/>
      <c r="F66" s="456" t="s">
        <v>113</v>
      </c>
      <c r="G66" s="456"/>
      <c r="H66" s="456"/>
    </row>
    <row r="67" spans="2:8" s="354" customFormat="1" ht="25.5" x14ac:dyDescent="0.2">
      <c r="B67" s="227" t="s">
        <v>33</v>
      </c>
      <c r="C67" s="227" t="s">
        <v>449</v>
      </c>
      <c r="D67" s="227" t="s">
        <v>450</v>
      </c>
      <c r="E67" s="227" t="s">
        <v>451</v>
      </c>
      <c r="F67" s="227" t="s">
        <v>449</v>
      </c>
      <c r="G67" s="227" t="s">
        <v>452</v>
      </c>
      <c r="H67" s="227" t="s">
        <v>451</v>
      </c>
    </row>
    <row r="68" spans="2:8" x14ac:dyDescent="0.2">
      <c r="B68" s="242" t="s">
        <v>34</v>
      </c>
      <c r="C68" s="127"/>
      <c r="D68" s="227"/>
      <c r="E68" s="227"/>
      <c r="F68" s="227"/>
      <c r="G68" s="227"/>
      <c r="H68" s="227"/>
    </row>
    <row r="69" spans="2:8" x14ac:dyDescent="0.2">
      <c r="B69" s="127" t="s">
        <v>154</v>
      </c>
      <c r="C69" s="227"/>
      <c r="D69" s="227"/>
      <c r="E69" s="227"/>
      <c r="F69" s="227"/>
      <c r="G69" s="227"/>
      <c r="H69" s="227"/>
    </row>
    <row r="70" spans="2:8" x14ac:dyDescent="0.2">
      <c r="B70" s="241" t="s">
        <v>453</v>
      </c>
      <c r="C70" s="268">
        <f>'5. Weighted average price'!M12</f>
        <v>0</v>
      </c>
      <c r="D70" s="268">
        <f>'5. Weighted average price'!N12</f>
        <v>0</v>
      </c>
      <c r="E70" s="300">
        <f>'5. Weighted average price'!O12</f>
        <v>0</v>
      </c>
      <c r="F70" s="268">
        <f>'5. Weighted average price'!P12</f>
        <v>0</v>
      </c>
      <c r="G70" s="268">
        <f>'5. Weighted average price'!Q12</f>
        <v>0</v>
      </c>
      <c r="H70" s="300">
        <f>'5. Weighted average price'!R12</f>
        <v>0</v>
      </c>
    </row>
    <row r="71" spans="2:8" x14ac:dyDescent="0.2">
      <c r="B71" s="241" t="s">
        <v>454</v>
      </c>
      <c r="C71" s="268">
        <f>'5. Weighted average price'!T12</f>
        <v>0</v>
      </c>
      <c r="D71" s="268">
        <f>'5. Weighted average price'!U12</f>
        <v>0</v>
      </c>
      <c r="E71" s="300">
        <f>'5. Weighted average price'!V12</f>
        <v>0</v>
      </c>
      <c r="F71" s="268">
        <f>'5. Weighted average price'!W12</f>
        <v>0</v>
      </c>
      <c r="G71" s="268">
        <f>'5. Weighted average price'!X12</f>
        <v>0</v>
      </c>
      <c r="H71" s="300">
        <f>'5. Weighted average price'!Y12</f>
        <v>0</v>
      </c>
    </row>
    <row r="72" spans="2:8" x14ac:dyDescent="0.2">
      <c r="B72" s="241" t="s">
        <v>455</v>
      </c>
      <c r="C72" s="268">
        <f>'5. Weighted average price'!Z12</f>
        <v>0</v>
      </c>
      <c r="D72" s="268">
        <f>'5. Weighted average price'!AA12</f>
        <v>0</v>
      </c>
      <c r="E72" s="300">
        <f>'5. Weighted average price'!AB12</f>
        <v>0</v>
      </c>
      <c r="F72" s="268">
        <f>'5. Weighted average price'!AC12</f>
        <v>0</v>
      </c>
      <c r="G72" s="268">
        <f>'5. Weighted average price'!AD12</f>
        <v>0</v>
      </c>
      <c r="H72" s="300">
        <f>'5. Weighted average price'!AE12</f>
        <v>0</v>
      </c>
    </row>
    <row r="73" spans="2:8" x14ac:dyDescent="0.2">
      <c r="B73" s="241" t="s">
        <v>456</v>
      </c>
      <c r="C73" s="268">
        <f>'5. Weighted average price'!AF12</f>
        <v>0</v>
      </c>
      <c r="D73" s="268">
        <f>'5. Weighted average price'!AG12</f>
        <v>0</v>
      </c>
      <c r="E73" s="300">
        <f>'5. Weighted average price'!AH12</f>
        <v>0</v>
      </c>
      <c r="F73" s="268">
        <f>'5. Weighted average price'!AI12</f>
        <v>0</v>
      </c>
      <c r="G73" s="268">
        <f>'5. Weighted average price'!AJ12</f>
        <v>0</v>
      </c>
      <c r="H73" s="300">
        <f>'5. Weighted average price'!AK12</f>
        <v>0</v>
      </c>
    </row>
    <row r="74" spans="2:8" x14ac:dyDescent="0.2">
      <c r="B74" s="241" t="s">
        <v>457</v>
      </c>
      <c r="C74" s="268">
        <f>'5. Weighted average price'!AM12</f>
        <v>0</v>
      </c>
      <c r="D74" s="268">
        <f>'5. Weighted average price'!AN12</f>
        <v>0</v>
      </c>
      <c r="E74" s="300">
        <f>'5. Weighted average price'!AO12</f>
        <v>0</v>
      </c>
      <c r="F74" s="268">
        <f>'5. Weighted average price'!AP12</f>
        <v>0</v>
      </c>
      <c r="G74" s="268">
        <f>'5. Weighted average price'!AQ12</f>
        <v>0</v>
      </c>
      <c r="H74" s="300">
        <f>'5. Weighted average price'!AR12</f>
        <v>0</v>
      </c>
    </row>
    <row r="75" spans="2:8" x14ac:dyDescent="0.2">
      <c r="B75" s="241" t="s">
        <v>458</v>
      </c>
      <c r="C75" s="268">
        <f>'5. Weighted average price'!AS12</f>
        <v>0</v>
      </c>
      <c r="D75" s="268">
        <f>'5. Weighted average price'!AT12</f>
        <v>0</v>
      </c>
      <c r="E75" s="300">
        <f>'5. Weighted average price'!AU12</f>
        <v>0</v>
      </c>
      <c r="F75" s="268">
        <f>'5. Weighted average price'!AV12</f>
        <v>0</v>
      </c>
      <c r="G75" s="268">
        <f>'5. Weighted average price'!AW12</f>
        <v>0</v>
      </c>
      <c r="H75" s="300">
        <f>'5. Weighted average price'!AX12</f>
        <v>0</v>
      </c>
    </row>
    <row r="76" spans="2:8" x14ac:dyDescent="0.2">
      <c r="B76" s="241" t="s">
        <v>459</v>
      </c>
      <c r="C76" s="268">
        <f>'5. Weighted average price'!AY12</f>
        <v>0</v>
      </c>
      <c r="D76" s="268">
        <f>'5. Weighted average price'!AZ12</f>
        <v>0</v>
      </c>
      <c r="E76" s="300">
        <f>'5. Weighted average price'!BA12</f>
        <v>0</v>
      </c>
      <c r="F76" s="268">
        <f>'5. Weighted average price'!BB12</f>
        <v>0</v>
      </c>
      <c r="G76" s="268">
        <f>'5. Weighted average price'!BC12</f>
        <v>0</v>
      </c>
      <c r="H76" s="300">
        <f>'5. Weighted average price'!BD12</f>
        <v>0</v>
      </c>
    </row>
    <row r="77" spans="2:8" x14ac:dyDescent="0.2">
      <c r="B77" s="241" t="s">
        <v>460</v>
      </c>
      <c r="C77" s="268">
        <f>'5. Weighted average price'!BE12</f>
        <v>0</v>
      </c>
      <c r="D77" s="268">
        <f>'5. Weighted average price'!BF12</f>
        <v>0</v>
      </c>
      <c r="E77" s="300">
        <f>'5. Weighted average price'!BG12</f>
        <v>0</v>
      </c>
      <c r="F77" s="268">
        <f>'5. Weighted average price'!BH12</f>
        <v>0</v>
      </c>
      <c r="G77" s="268">
        <f>'5. Weighted average price'!BI12</f>
        <v>0</v>
      </c>
      <c r="H77" s="300">
        <f>'5. Weighted average price'!BJ12</f>
        <v>0</v>
      </c>
    </row>
    <row r="78" spans="2:8" x14ac:dyDescent="0.2">
      <c r="B78" s="127" t="s">
        <v>202</v>
      </c>
      <c r="C78" s="127"/>
      <c r="D78" s="127"/>
      <c r="E78" s="301"/>
      <c r="F78" s="127"/>
      <c r="G78" s="127"/>
      <c r="H78" s="301"/>
    </row>
    <row r="79" spans="2:8" x14ac:dyDescent="0.2">
      <c r="B79" s="241" t="s">
        <v>453</v>
      </c>
      <c r="C79" s="396">
        <f>'5. Weighted average price'!M13</f>
        <v>0</v>
      </c>
      <c r="D79" s="396">
        <f>'5. Weighted average price'!N13</f>
        <v>0</v>
      </c>
      <c r="E79" s="397">
        <f>'5. Weighted average price'!O13</f>
        <v>0</v>
      </c>
      <c r="F79" s="396">
        <f>'5. Weighted average price'!P13</f>
        <v>0</v>
      </c>
      <c r="G79" s="396">
        <f>'5. Weighted average price'!Q13</f>
        <v>0</v>
      </c>
      <c r="H79" s="397">
        <f>'5. Weighted average price'!R13</f>
        <v>0</v>
      </c>
    </row>
    <row r="80" spans="2:8" x14ac:dyDescent="0.2">
      <c r="B80" s="241" t="s">
        <v>454</v>
      </c>
      <c r="C80" s="396">
        <f>'5. Weighted average price'!T13</f>
        <v>0</v>
      </c>
      <c r="D80" s="396">
        <f>'5. Weighted average price'!U13</f>
        <v>0</v>
      </c>
      <c r="E80" s="397">
        <f>'5. Weighted average price'!V13</f>
        <v>0</v>
      </c>
      <c r="F80" s="396">
        <f>'5. Weighted average price'!W13</f>
        <v>0</v>
      </c>
      <c r="G80" s="396">
        <f>'5. Weighted average price'!X13</f>
        <v>0</v>
      </c>
      <c r="H80" s="397">
        <f>'5. Weighted average price'!Y13</f>
        <v>0</v>
      </c>
    </row>
    <row r="81" spans="2:8" x14ac:dyDescent="0.2">
      <c r="B81" s="241" t="s">
        <v>455</v>
      </c>
      <c r="C81" s="396">
        <f>'5. Weighted average price'!Z13</f>
        <v>0</v>
      </c>
      <c r="D81" s="396">
        <f>'5. Weighted average price'!AA13</f>
        <v>0</v>
      </c>
      <c r="E81" s="397">
        <f>'5. Weighted average price'!AB13</f>
        <v>0</v>
      </c>
      <c r="F81" s="396">
        <f>'5. Weighted average price'!AC13</f>
        <v>0</v>
      </c>
      <c r="G81" s="396">
        <f>'5. Weighted average price'!AD13</f>
        <v>0</v>
      </c>
      <c r="H81" s="397">
        <f>'5. Weighted average price'!AE13</f>
        <v>0</v>
      </c>
    </row>
    <row r="82" spans="2:8" x14ac:dyDescent="0.2">
      <c r="B82" s="241" t="s">
        <v>456</v>
      </c>
      <c r="C82" s="396">
        <f>'5. Weighted average price'!AF13</f>
        <v>0</v>
      </c>
      <c r="D82" s="396">
        <f>'5. Weighted average price'!AG13</f>
        <v>0</v>
      </c>
      <c r="E82" s="397">
        <f>'5. Weighted average price'!AH13</f>
        <v>0</v>
      </c>
      <c r="F82" s="396">
        <f>'5. Weighted average price'!AI13</f>
        <v>0</v>
      </c>
      <c r="G82" s="396">
        <f>'5. Weighted average price'!AJ13</f>
        <v>0</v>
      </c>
      <c r="H82" s="397">
        <f>'5. Weighted average price'!AK13</f>
        <v>0</v>
      </c>
    </row>
    <row r="83" spans="2:8" x14ac:dyDescent="0.2">
      <c r="B83" s="241" t="s">
        <v>457</v>
      </c>
      <c r="C83" s="396">
        <f>'5. Weighted average price'!AM13</f>
        <v>0</v>
      </c>
      <c r="D83" s="396">
        <f>'5. Weighted average price'!AN13</f>
        <v>0</v>
      </c>
      <c r="E83" s="397">
        <f>'5. Weighted average price'!AO13</f>
        <v>0</v>
      </c>
      <c r="F83" s="396">
        <f>'5. Weighted average price'!AP13</f>
        <v>0</v>
      </c>
      <c r="G83" s="396">
        <f>'5. Weighted average price'!AQ13</f>
        <v>0</v>
      </c>
      <c r="H83" s="397">
        <f>'5. Weighted average price'!AR13</f>
        <v>0</v>
      </c>
    </row>
    <row r="84" spans="2:8" x14ac:dyDescent="0.2">
      <c r="B84" s="241" t="s">
        <v>458</v>
      </c>
      <c r="C84" s="396">
        <f>'5. Weighted average price'!AS13</f>
        <v>0</v>
      </c>
      <c r="D84" s="396">
        <f>'5. Weighted average price'!AT13</f>
        <v>0</v>
      </c>
      <c r="E84" s="397">
        <f>'5. Weighted average price'!AU13</f>
        <v>0</v>
      </c>
      <c r="F84" s="396">
        <f>'5. Weighted average price'!AV13</f>
        <v>0</v>
      </c>
      <c r="G84" s="396">
        <f>'5. Weighted average price'!AW13</f>
        <v>0</v>
      </c>
      <c r="H84" s="397">
        <f>'5. Weighted average price'!AX13</f>
        <v>0</v>
      </c>
    </row>
    <row r="85" spans="2:8" x14ac:dyDescent="0.2">
      <c r="B85" s="241" t="s">
        <v>459</v>
      </c>
      <c r="C85" s="396">
        <f>'5. Weighted average price'!AY13</f>
        <v>0</v>
      </c>
      <c r="D85" s="396">
        <f>'5. Weighted average price'!AZ13</f>
        <v>0</v>
      </c>
      <c r="E85" s="397">
        <f>'5. Weighted average price'!BA13</f>
        <v>0</v>
      </c>
      <c r="F85" s="396">
        <f>'5. Weighted average price'!BB13</f>
        <v>0</v>
      </c>
      <c r="G85" s="396">
        <f>'5. Weighted average price'!BC13</f>
        <v>0</v>
      </c>
      <c r="H85" s="397">
        <f>'5. Weighted average price'!BD13</f>
        <v>0</v>
      </c>
    </row>
    <row r="86" spans="2:8" x14ac:dyDescent="0.2">
      <c r="B86" s="241" t="s">
        <v>460</v>
      </c>
      <c r="C86" s="396">
        <f>'5. Weighted average price'!BE13</f>
        <v>0</v>
      </c>
      <c r="D86" s="396">
        <f>'5. Weighted average price'!BF13</f>
        <v>0</v>
      </c>
      <c r="E86" s="397">
        <f>'5. Weighted average price'!BG13</f>
        <v>0</v>
      </c>
      <c r="F86" s="396">
        <f>'5. Weighted average price'!BH13</f>
        <v>0</v>
      </c>
      <c r="G86" s="396">
        <f>'5. Weighted average price'!BI13</f>
        <v>0</v>
      </c>
      <c r="H86" s="397">
        <f>'5. Weighted average price'!BJ13</f>
        <v>0</v>
      </c>
    </row>
    <row r="87" spans="2:8" x14ac:dyDescent="0.2">
      <c r="B87" s="127" t="s">
        <v>36</v>
      </c>
      <c r="C87" s="127"/>
      <c r="D87" s="127"/>
      <c r="E87" s="301"/>
      <c r="F87" s="127"/>
      <c r="G87" s="127"/>
      <c r="H87" s="301"/>
    </row>
    <row r="88" spans="2:8" x14ac:dyDescent="0.2">
      <c r="B88" s="241" t="s">
        <v>453</v>
      </c>
      <c r="C88" s="268">
        <f>'5. Weighted average price'!M14</f>
        <v>0</v>
      </c>
      <c r="D88" s="268">
        <f>'5. Weighted average price'!N14</f>
        <v>0</v>
      </c>
      <c r="E88" s="300">
        <f>'5. Weighted average price'!O14</f>
        <v>0</v>
      </c>
      <c r="F88" s="268">
        <f>'5. Weighted average price'!P14</f>
        <v>0</v>
      </c>
      <c r="G88" s="268">
        <f>'5. Weighted average price'!Q14</f>
        <v>0</v>
      </c>
      <c r="H88" s="300">
        <f>'5. Weighted average price'!R14</f>
        <v>0</v>
      </c>
    </row>
    <row r="89" spans="2:8" x14ac:dyDescent="0.2">
      <c r="B89" s="241" t="s">
        <v>454</v>
      </c>
      <c r="C89" s="268">
        <f>'5. Weighted average price'!T14</f>
        <v>0</v>
      </c>
      <c r="D89" s="268">
        <f>'5. Weighted average price'!U14</f>
        <v>0</v>
      </c>
      <c r="E89" s="300">
        <f>'5. Weighted average price'!V14</f>
        <v>0</v>
      </c>
      <c r="F89" s="268">
        <f>'5. Weighted average price'!W14</f>
        <v>0</v>
      </c>
      <c r="G89" s="268">
        <f>'5. Weighted average price'!X14</f>
        <v>0</v>
      </c>
      <c r="H89" s="300">
        <f>'5. Weighted average price'!Y14</f>
        <v>0</v>
      </c>
    </row>
    <row r="90" spans="2:8" x14ac:dyDescent="0.2">
      <c r="B90" s="241" t="s">
        <v>455</v>
      </c>
      <c r="C90" s="268">
        <f>'5. Weighted average price'!Z14</f>
        <v>0</v>
      </c>
      <c r="D90" s="268">
        <f>'5. Weighted average price'!AA14</f>
        <v>0</v>
      </c>
      <c r="E90" s="300">
        <f>'5. Weighted average price'!AB14</f>
        <v>0</v>
      </c>
      <c r="F90" s="268">
        <f>'5. Weighted average price'!AC14</f>
        <v>0</v>
      </c>
      <c r="G90" s="268">
        <f>'5. Weighted average price'!AD14</f>
        <v>0</v>
      </c>
      <c r="H90" s="300">
        <f>'5. Weighted average price'!AE14</f>
        <v>0</v>
      </c>
    </row>
    <row r="91" spans="2:8" x14ac:dyDescent="0.2">
      <c r="B91" s="241" t="s">
        <v>456</v>
      </c>
      <c r="C91" s="268">
        <f>'5. Weighted average price'!AF14</f>
        <v>0</v>
      </c>
      <c r="D91" s="268">
        <f>'5. Weighted average price'!AG14</f>
        <v>0</v>
      </c>
      <c r="E91" s="300">
        <f>'5. Weighted average price'!AH14</f>
        <v>0</v>
      </c>
      <c r="F91" s="268">
        <f>'5. Weighted average price'!AI14</f>
        <v>0</v>
      </c>
      <c r="G91" s="268">
        <f>'5. Weighted average price'!AJ14</f>
        <v>0</v>
      </c>
      <c r="H91" s="300">
        <f>'5. Weighted average price'!AK14</f>
        <v>0</v>
      </c>
    </row>
    <row r="92" spans="2:8" x14ac:dyDescent="0.2">
      <c r="B92" s="241" t="s">
        <v>457</v>
      </c>
      <c r="C92" s="268">
        <f>'5. Weighted average price'!AM14</f>
        <v>0</v>
      </c>
      <c r="D92" s="268">
        <f>'5. Weighted average price'!AN14</f>
        <v>0</v>
      </c>
      <c r="E92" s="300">
        <f>'5. Weighted average price'!AO14</f>
        <v>0</v>
      </c>
      <c r="F92" s="268">
        <f>'5. Weighted average price'!AP14</f>
        <v>0</v>
      </c>
      <c r="G92" s="268">
        <f>'5. Weighted average price'!AQ14</f>
        <v>0</v>
      </c>
      <c r="H92" s="300">
        <f>'5. Weighted average price'!AR14</f>
        <v>0</v>
      </c>
    </row>
    <row r="93" spans="2:8" x14ac:dyDescent="0.2">
      <c r="B93" s="241" t="s">
        <v>458</v>
      </c>
      <c r="C93" s="268">
        <f>'5. Weighted average price'!AS14</f>
        <v>0</v>
      </c>
      <c r="D93" s="268">
        <f>'5. Weighted average price'!AT14</f>
        <v>0</v>
      </c>
      <c r="E93" s="300">
        <f>'5. Weighted average price'!AU14</f>
        <v>0</v>
      </c>
      <c r="F93" s="268">
        <f>'5. Weighted average price'!AV14</f>
        <v>0</v>
      </c>
      <c r="G93" s="268">
        <f>'5. Weighted average price'!AW14</f>
        <v>0</v>
      </c>
      <c r="H93" s="300">
        <f>'5. Weighted average price'!AX14</f>
        <v>0</v>
      </c>
    </row>
    <row r="94" spans="2:8" x14ac:dyDescent="0.2">
      <c r="B94" s="241" t="s">
        <v>459</v>
      </c>
      <c r="C94" s="268">
        <f>'5. Weighted average price'!AY14</f>
        <v>0</v>
      </c>
      <c r="D94" s="268">
        <f>'5. Weighted average price'!AZ14</f>
        <v>0</v>
      </c>
      <c r="E94" s="300">
        <f>'5. Weighted average price'!BA14</f>
        <v>0</v>
      </c>
      <c r="F94" s="268">
        <f>'5. Weighted average price'!BB14</f>
        <v>0</v>
      </c>
      <c r="G94" s="268">
        <f>'5. Weighted average price'!BC14</f>
        <v>0</v>
      </c>
      <c r="H94" s="300">
        <f>'5. Weighted average price'!BD14</f>
        <v>0</v>
      </c>
    </row>
    <row r="95" spans="2:8" x14ac:dyDescent="0.2">
      <c r="B95" s="241" t="s">
        <v>460</v>
      </c>
      <c r="C95" s="268">
        <f>'5. Weighted average price'!BE14</f>
        <v>0</v>
      </c>
      <c r="D95" s="268">
        <f>'5. Weighted average price'!BF14</f>
        <v>0</v>
      </c>
      <c r="E95" s="300">
        <f>'5. Weighted average price'!BG14</f>
        <v>0</v>
      </c>
      <c r="F95" s="268">
        <f>'5. Weighted average price'!BH14</f>
        <v>0</v>
      </c>
      <c r="G95" s="268">
        <f>'5. Weighted average price'!BI14</f>
        <v>0</v>
      </c>
      <c r="H95" s="300">
        <f>'5. Weighted average price'!BJ14</f>
        <v>0</v>
      </c>
    </row>
    <row r="96" spans="2:8" x14ac:dyDescent="0.2">
      <c r="B96" s="242" t="s">
        <v>229</v>
      </c>
      <c r="C96" s="127"/>
      <c r="D96" s="127"/>
      <c r="E96" s="301"/>
      <c r="F96" s="127"/>
      <c r="G96" s="127"/>
      <c r="H96" s="301"/>
    </row>
    <row r="97" spans="2:8" x14ac:dyDescent="0.2">
      <c r="B97" s="243" t="s">
        <v>227</v>
      </c>
      <c r="C97" s="268">
        <f>'5. Weighted average price'!F16</f>
        <v>0</v>
      </c>
      <c r="D97" s="268">
        <f>'5. Weighted average price'!G16</f>
        <v>0</v>
      </c>
      <c r="E97" s="300">
        <f>'5. Weighted average price'!H16</f>
        <v>0</v>
      </c>
      <c r="F97" s="268">
        <f>'5. Weighted average price'!I16</f>
        <v>0</v>
      </c>
      <c r="G97" s="268">
        <f>'5. Weighted average price'!J16</f>
        <v>0</v>
      </c>
      <c r="H97" s="300">
        <f>'5. Weighted average price'!K16</f>
        <v>0</v>
      </c>
    </row>
    <row r="98" spans="2:8" x14ac:dyDescent="0.2">
      <c r="B98" s="242" t="s">
        <v>37</v>
      </c>
      <c r="C98" s="127"/>
      <c r="D98" s="127"/>
      <c r="E98" s="301"/>
      <c r="F98" s="127"/>
      <c r="G98" s="127"/>
      <c r="H98" s="301"/>
    </row>
    <row r="99" spans="2:8" x14ac:dyDescent="0.2">
      <c r="B99" s="243" t="s">
        <v>228</v>
      </c>
      <c r="C99" s="268">
        <f>'5. Weighted average price'!F18</f>
        <v>0</v>
      </c>
      <c r="D99" s="268">
        <f>'5. Weighted average price'!G18</f>
        <v>0</v>
      </c>
      <c r="E99" s="300">
        <f>'5. Weighted average price'!H18</f>
        <v>0</v>
      </c>
      <c r="F99" s="268">
        <f>'5. Weighted average price'!I18</f>
        <v>0</v>
      </c>
      <c r="G99" s="268">
        <f>'5. Weighted average price'!J18</f>
        <v>0</v>
      </c>
      <c r="H99" s="300">
        <f>'5. Weighted average price'!K18</f>
        <v>0</v>
      </c>
    </row>
    <row r="100" spans="2:8" x14ac:dyDescent="0.2">
      <c r="B100" s="242" t="s">
        <v>461</v>
      </c>
      <c r="C100" s="268">
        <f>'5. Weighted average price'!F19</f>
        <v>5361.3385199999984</v>
      </c>
      <c r="D100" s="364"/>
      <c r="E100" s="364"/>
      <c r="F100" s="268">
        <f>'5. Weighted average price'!I19</f>
        <v>0</v>
      </c>
      <c r="G100" s="364"/>
      <c r="H100" s="364"/>
    </row>
    <row r="101" spans="2:8" x14ac:dyDescent="0.2">
      <c r="B101" s="359"/>
      <c r="F101" s="39"/>
    </row>
    <row r="102" spans="2:8" x14ac:dyDescent="0.2">
      <c r="B102" s="359"/>
      <c r="C102" s="363"/>
    </row>
    <row r="103" spans="2:8" ht="25.5" x14ac:dyDescent="0.2">
      <c r="B103" s="227" t="s">
        <v>462</v>
      </c>
      <c r="C103" s="227" t="s">
        <v>463</v>
      </c>
      <c r="D103" s="227" t="s">
        <v>538</v>
      </c>
    </row>
    <row r="104" spans="2:8" ht="25.5" x14ac:dyDescent="0.2">
      <c r="B104" s="127" t="s">
        <v>464</v>
      </c>
      <c r="C104" s="268">
        <f>C37</f>
        <v>3732395.0273374263</v>
      </c>
      <c r="D104" s="268">
        <f>C52</f>
        <v>28247898.467855372</v>
      </c>
    </row>
    <row r="105" spans="2:8" x14ac:dyDescent="0.2">
      <c r="B105" s="127" t="s">
        <v>465</v>
      </c>
      <c r="C105" s="239">
        <f>IFERROR('3. Statement of pipeline assets'!D100/'3. Statement of pipeline assets'!D101,0)</f>
        <v>0.78567421200641641</v>
      </c>
      <c r="D105" s="239">
        <f>IFERROR('4. Recovered capital'!E23/'4. Recovered capital'!E24,0)</f>
        <v>0</v>
      </c>
    </row>
    <row r="106" spans="2:8" x14ac:dyDescent="0.2">
      <c r="B106" s="127" t="s">
        <v>466</v>
      </c>
      <c r="C106" s="239">
        <f>IFERROR('3. Statement of pipeline assets'!D81/'3. Statement of pipeline assets'!D101,0)</f>
        <v>0.21432578799358362</v>
      </c>
      <c r="D106" s="239">
        <f>IFERROR('4. Recovered capital'!E16/'4. Recovered capital'!E24,0)</f>
        <v>1</v>
      </c>
    </row>
    <row r="107" spans="2:8" ht="25.5" x14ac:dyDescent="0.2">
      <c r="B107" s="127"/>
      <c r="C107" s="227" t="s">
        <v>467</v>
      </c>
      <c r="D107" s="362"/>
    </row>
    <row r="108" spans="2:8" x14ac:dyDescent="0.2">
      <c r="B108" s="127" t="s">
        <v>468</v>
      </c>
      <c r="C108" s="244">
        <f>IFERROR('2. Revenues and expenses'!D16/'2. Revenues and expenses'!D20,0)</f>
        <v>1</v>
      </c>
      <c r="D108" s="362"/>
    </row>
    <row r="109" spans="2:8" x14ac:dyDescent="0.2">
      <c r="B109" s="127" t="s">
        <v>469</v>
      </c>
      <c r="C109" s="244">
        <f>IFERROR('2. Revenues and expenses'!D19/'2. Revenues and expenses'!D20,0)</f>
        <v>0</v>
      </c>
      <c r="D109" s="362"/>
    </row>
    <row r="110" spans="2:8" x14ac:dyDescent="0.2">
      <c r="B110" s="127" t="s">
        <v>470</v>
      </c>
      <c r="C110" s="244">
        <f>IFERROR('2. Revenues and expenses'!D30/'2. Revenues and expenses'!D42,0)</f>
        <v>1</v>
      </c>
      <c r="D110" s="362"/>
    </row>
    <row r="111" spans="2:8" x14ac:dyDescent="0.2">
      <c r="B111" s="127" t="s">
        <v>471</v>
      </c>
      <c r="C111" s="244">
        <f>IFERROR('2. Revenues and expenses'!D41/'2. Revenues and expenses'!D42,0)</f>
        <v>0</v>
      </c>
      <c r="D111" s="362"/>
    </row>
    <row r="112" spans="2:8" x14ac:dyDescent="0.2">
      <c r="B112" s="359"/>
    </row>
    <row r="113" spans="2:4" x14ac:dyDescent="0.2">
      <c r="B113" s="359"/>
    </row>
    <row r="114" spans="2:4" ht="25.5" x14ac:dyDescent="0.2">
      <c r="B114" s="227" t="s">
        <v>472</v>
      </c>
      <c r="C114" s="227" t="s">
        <v>467</v>
      </c>
      <c r="D114" s="227" t="s">
        <v>473</v>
      </c>
    </row>
    <row r="115" spans="2:4" x14ac:dyDescent="0.2">
      <c r="B115" s="127" t="s">
        <v>474</v>
      </c>
      <c r="C115" s="268">
        <f>'2. Revenues and expenses'!F24</f>
        <v>0</v>
      </c>
      <c r="D115" s="268">
        <f>'3.3 Depreciation amortisation'!N53</f>
        <v>0</v>
      </c>
    </row>
    <row r="116" spans="2:4" x14ac:dyDescent="0.2">
      <c r="B116" s="127" t="s">
        <v>475</v>
      </c>
      <c r="C116" s="268">
        <f>'2. Revenues and expenses'!F35+'2.4 Shared costs'!H20</f>
        <v>0</v>
      </c>
      <c r="D116" s="268">
        <f>'3.3 Depreciation amortisation'!M78</f>
        <v>0</v>
      </c>
    </row>
  </sheetData>
  <mergeCells count="2">
    <mergeCell ref="C66:E66"/>
    <mergeCell ref="F66:H6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009999"/>
  </sheetPr>
  <dimension ref="B1:H36"/>
  <sheetViews>
    <sheetView workbookViewId="0"/>
  </sheetViews>
  <sheetFormatPr defaultColWidth="9.140625" defaultRowHeight="12.75" x14ac:dyDescent="0.2"/>
  <cols>
    <col min="1" max="1" width="12" style="16" customWidth="1"/>
    <col min="2" max="2" width="54.85546875" style="16" customWidth="1"/>
    <col min="3" max="4" width="42.85546875" style="16" customWidth="1"/>
    <col min="5" max="5" width="6.85546875" style="16" customWidth="1"/>
    <col min="6" max="8" width="19.85546875" style="16" customWidth="1"/>
    <col min="9" max="9" width="18.140625" style="16" customWidth="1"/>
    <col min="10" max="16384" width="9.140625" style="16"/>
  </cols>
  <sheetData>
    <row r="1" spans="2:8" ht="20.25" x14ac:dyDescent="0.3">
      <c r="B1" s="17" t="s">
        <v>100</v>
      </c>
      <c r="C1" s="15"/>
      <c r="D1" s="15"/>
      <c r="E1" s="15"/>
      <c r="F1" s="15"/>
      <c r="G1" s="15"/>
    </row>
    <row r="2" spans="2:8" ht="15" x14ac:dyDescent="0.25">
      <c r="B2" s="45" t="str">
        <f>Tradingname</f>
        <v>EII GAS TRANSMISSION SERVICES WA (OPERATIONS) PTY LIMITED</v>
      </c>
      <c r="C2" s="46"/>
    </row>
    <row r="3" spans="2:8" ht="15" x14ac:dyDescent="0.25">
      <c r="B3" s="47" t="s">
        <v>240</v>
      </c>
      <c r="C3" s="48" t="str">
        <f>TEXT(Yearstart,"dd/mm/yyyy")&amp;" to "&amp;TEXT(Yearending,"dd/mm/yyyy")</f>
        <v>01/01/2024 to 31/12/2024</v>
      </c>
    </row>
    <row r="4" spans="2:8" ht="20.25" x14ac:dyDescent="0.3">
      <c r="B4" s="14"/>
    </row>
    <row r="5" spans="2:8" ht="15.75" x14ac:dyDescent="0.25">
      <c r="B5" s="26" t="s">
        <v>184</v>
      </c>
    </row>
    <row r="6" spans="2:8" x14ac:dyDescent="0.2">
      <c r="B6" s="18"/>
      <c r="C6" s="21"/>
      <c r="D6" s="21"/>
      <c r="E6" s="22"/>
      <c r="F6" s="27"/>
      <c r="G6" s="23"/>
      <c r="H6" s="23"/>
    </row>
    <row r="7" spans="2:8" ht="13.5" customHeight="1" x14ac:dyDescent="0.2">
      <c r="B7" s="127" t="s">
        <v>30</v>
      </c>
      <c r="C7" s="90" t="s">
        <v>671</v>
      </c>
    </row>
    <row r="8" spans="2:8" ht="13.5" customHeight="1" x14ac:dyDescent="0.2">
      <c r="B8" s="127" t="s">
        <v>180</v>
      </c>
      <c r="C8" s="339">
        <v>443</v>
      </c>
      <c r="D8" s="387"/>
      <c r="E8" s="347"/>
      <c r="F8" s="347"/>
      <c r="G8" s="347"/>
    </row>
    <row r="9" spans="2:8" ht="13.5" customHeight="1" x14ac:dyDescent="0.2">
      <c r="B9" s="127" t="s">
        <v>31</v>
      </c>
      <c r="C9" s="339">
        <v>2</v>
      </c>
    </row>
    <row r="10" spans="2:8" ht="13.5" customHeight="1" x14ac:dyDescent="0.2">
      <c r="B10" s="127" t="s">
        <v>32</v>
      </c>
      <c r="C10" s="91" t="s">
        <v>672</v>
      </c>
    </row>
    <row r="12" spans="2:8" ht="15.75" x14ac:dyDescent="0.25">
      <c r="B12" s="26" t="s">
        <v>185</v>
      </c>
    </row>
    <row r="14" spans="2:8" x14ac:dyDescent="0.2">
      <c r="B14" s="87" t="s">
        <v>33</v>
      </c>
      <c r="C14" s="88" t="s">
        <v>130</v>
      </c>
      <c r="D14" s="88" t="s">
        <v>44</v>
      </c>
    </row>
    <row r="15" spans="2:8" ht="14.25" x14ac:dyDescent="0.2">
      <c r="B15" s="124" t="s">
        <v>34</v>
      </c>
      <c r="C15" s="125"/>
      <c r="D15" s="126"/>
    </row>
    <row r="16" spans="2:8" x14ac:dyDescent="0.2">
      <c r="B16" s="243" t="s">
        <v>476</v>
      </c>
      <c r="C16" s="92" t="s">
        <v>673</v>
      </c>
      <c r="D16" s="92" t="s">
        <v>500</v>
      </c>
    </row>
    <row r="17" spans="2:4" x14ac:dyDescent="0.2">
      <c r="B17" s="127" t="s">
        <v>35</v>
      </c>
      <c r="C17" s="92" t="s">
        <v>673</v>
      </c>
      <c r="D17" s="92" t="s">
        <v>500</v>
      </c>
    </row>
    <row r="18" spans="2:4" x14ac:dyDescent="0.2">
      <c r="B18" s="127" t="s">
        <v>36</v>
      </c>
      <c r="C18" s="92" t="s">
        <v>500</v>
      </c>
      <c r="D18" s="92" t="s">
        <v>500</v>
      </c>
    </row>
    <row r="19" spans="2:4" ht="14.25" x14ac:dyDescent="0.2">
      <c r="B19" s="124" t="s">
        <v>237</v>
      </c>
      <c r="C19" s="125"/>
      <c r="D19" s="126"/>
    </row>
    <row r="20" spans="2:4" x14ac:dyDescent="0.2">
      <c r="B20" s="243" t="s">
        <v>477</v>
      </c>
      <c r="C20" s="92" t="s">
        <v>500</v>
      </c>
      <c r="D20" s="92" t="s">
        <v>500</v>
      </c>
    </row>
    <row r="21" spans="2:4" x14ac:dyDescent="0.2">
      <c r="B21" s="243" t="s">
        <v>478</v>
      </c>
      <c r="C21" s="92" t="s">
        <v>500</v>
      </c>
      <c r="D21" s="92" t="s">
        <v>500</v>
      </c>
    </row>
    <row r="22" spans="2:4" ht="14.25" x14ac:dyDescent="0.2">
      <c r="B22" s="124" t="s">
        <v>37</v>
      </c>
      <c r="C22" s="125"/>
      <c r="D22" s="126"/>
    </row>
    <row r="23" spans="2:4" x14ac:dyDescent="0.2">
      <c r="B23" s="127" t="s">
        <v>38</v>
      </c>
      <c r="C23" s="92" t="s">
        <v>673</v>
      </c>
      <c r="D23" s="92" t="s">
        <v>500</v>
      </c>
    </row>
    <row r="24" spans="2:4" x14ac:dyDescent="0.2">
      <c r="B24" s="127" t="s">
        <v>39</v>
      </c>
      <c r="C24" s="92" t="s">
        <v>500</v>
      </c>
      <c r="D24" s="92" t="s">
        <v>500</v>
      </c>
    </row>
    <row r="25" spans="2:4" ht="14.25" x14ac:dyDescent="0.2">
      <c r="B25" s="124" t="s">
        <v>40</v>
      </c>
      <c r="C25" s="125"/>
      <c r="D25" s="126"/>
    </row>
    <row r="26" spans="2:4" x14ac:dyDescent="0.2">
      <c r="B26" s="127" t="s">
        <v>41</v>
      </c>
      <c r="C26" s="92" t="s">
        <v>500</v>
      </c>
      <c r="D26" s="92" t="s">
        <v>500</v>
      </c>
    </row>
    <row r="27" spans="2:4" x14ac:dyDescent="0.2">
      <c r="B27" s="127" t="s">
        <v>42</v>
      </c>
      <c r="C27" s="92" t="s">
        <v>500</v>
      </c>
      <c r="D27" s="92" t="s">
        <v>500</v>
      </c>
    </row>
    <row r="28" spans="2:4" ht="14.25" x14ac:dyDescent="0.2">
      <c r="B28" s="124" t="s">
        <v>43</v>
      </c>
      <c r="C28" s="125"/>
      <c r="D28" s="126"/>
    </row>
    <row r="29" spans="2:4" x14ac:dyDescent="0.2">
      <c r="B29" s="49" t="s">
        <v>182</v>
      </c>
      <c r="C29" s="92"/>
      <c r="D29" s="92"/>
    </row>
    <row r="30" spans="2:4" x14ac:dyDescent="0.2">
      <c r="B30" s="49" t="s">
        <v>182</v>
      </c>
      <c r="C30" s="92"/>
      <c r="D30" s="92"/>
    </row>
    <row r="31" spans="2:4" x14ac:dyDescent="0.2">
      <c r="B31" s="49" t="s">
        <v>182</v>
      </c>
      <c r="C31" s="92"/>
      <c r="D31" s="92"/>
    </row>
    <row r="32" spans="2:4" x14ac:dyDescent="0.2">
      <c r="B32" s="49" t="s">
        <v>182</v>
      </c>
      <c r="C32" s="92"/>
      <c r="D32" s="92"/>
    </row>
    <row r="33" spans="2:4" x14ac:dyDescent="0.2">
      <c r="B33" s="49" t="s">
        <v>182</v>
      </c>
      <c r="C33" s="92"/>
      <c r="D33" s="92"/>
    </row>
    <row r="34" spans="2:4" x14ac:dyDescent="0.2">
      <c r="B34" s="49" t="s">
        <v>182</v>
      </c>
      <c r="C34" s="92"/>
      <c r="D34" s="92"/>
    </row>
    <row r="35" spans="2:4" x14ac:dyDescent="0.2">
      <c r="B35" s="49" t="s">
        <v>182</v>
      </c>
      <c r="C35" s="92"/>
      <c r="D35" s="92"/>
    </row>
    <row r="36" spans="2:4" x14ac:dyDescent="0.2">
      <c r="B36" s="49" t="s">
        <v>182</v>
      </c>
      <c r="C36" s="92"/>
      <c r="D36" s="92"/>
    </row>
  </sheetData>
  <dataValidations count="2">
    <dataValidation type="list" allowBlank="1" showInputMessage="1" showErrorMessage="1" sqref="C10" xr:uid="{00000000-0002-0000-0300-000000000000}">
      <formula1>"Distribution,Transmission"</formula1>
    </dataValidation>
    <dataValidation type="list" allowBlank="1" showInputMessage="1" showErrorMessage="1" sqref="C16:D18 C20:D21 C23:D24 C26:D27 C29:D36" xr:uid="{00000000-0002-0000-0300-000001000000}">
      <formula1>"Yes,No"</formula1>
    </dataValidation>
  </dataValidations>
  <pageMargins left="0.75" right="0.75" top="1" bottom="1" header="0.5" footer="0.5"/>
  <pageSetup paperSize="9" scale="5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rgb="FF009999"/>
  </sheetPr>
  <dimension ref="B1:G10"/>
  <sheetViews>
    <sheetView workbookViewId="0"/>
  </sheetViews>
  <sheetFormatPr defaultColWidth="9.140625" defaultRowHeight="12.75" x14ac:dyDescent="0.2"/>
  <cols>
    <col min="1" max="1" width="12" style="16" customWidth="1"/>
    <col min="2" max="2" width="37.5703125" style="16" customWidth="1"/>
    <col min="3" max="3" width="42.85546875" style="16" customWidth="1"/>
    <col min="4" max="4" width="6.85546875" style="16" customWidth="1"/>
    <col min="5" max="7" width="19.85546875" style="16" customWidth="1"/>
    <col min="8" max="8" width="18.140625" style="16" customWidth="1"/>
    <col min="9" max="16384" width="9.140625" style="16"/>
  </cols>
  <sheetData>
    <row r="1" spans="2:7" ht="20.25" x14ac:dyDescent="0.3">
      <c r="B1" s="17" t="s">
        <v>94</v>
      </c>
      <c r="C1" s="15"/>
      <c r="D1" s="15"/>
      <c r="E1" s="15"/>
      <c r="F1" s="15"/>
      <c r="G1" s="15"/>
    </row>
    <row r="2" spans="2:7" ht="15" x14ac:dyDescent="0.25">
      <c r="B2" s="45" t="str">
        <f>Tradingname</f>
        <v>EII GAS TRANSMISSION SERVICES WA (OPERATIONS) PTY LIMITED</v>
      </c>
      <c r="C2" s="46"/>
    </row>
    <row r="3" spans="2:7" ht="15" x14ac:dyDescent="0.25">
      <c r="B3" s="47" t="s">
        <v>240</v>
      </c>
      <c r="C3" s="48" t="str">
        <f>TEXT(Yearstart,"dd/mm/yyyy")&amp;" to "&amp;TEXT(Yearending,"dd/mm/yyyy")</f>
        <v>01/01/2024 to 31/12/2024</v>
      </c>
    </row>
    <row r="4" spans="2:7" ht="14.25" customHeight="1" x14ac:dyDescent="0.3">
      <c r="B4" s="14"/>
    </row>
    <row r="5" spans="2:7" ht="15.75" x14ac:dyDescent="0.25">
      <c r="B5" s="26" t="s">
        <v>224</v>
      </c>
    </row>
    <row r="6" spans="2:7" x14ac:dyDescent="0.2">
      <c r="B6" s="18"/>
      <c r="C6" s="21"/>
      <c r="D6" s="22"/>
      <c r="E6" s="27"/>
      <c r="F6" s="23"/>
      <c r="G6" s="23"/>
    </row>
    <row r="7" spans="2:7" ht="57" customHeight="1" x14ac:dyDescent="0.2">
      <c r="B7" s="87"/>
      <c r="C7" s="93" t="s">
        <v>98</v>
      </c>
    </row>
    <row r="8" spans="2:7" ht="13.5" customHeight="1" x14ac:dyDescent="0.2">
      <c r="B8" s="127" t="s">
        <v>95</v>
      </c>
      <c r="C8" s="272">
        <f>'2. Revenues and expenses'!F43</f>
        <v>2127971.6999999993</v>
      </c>
    </row>
    <row r="9" spans="2:7" ht="13.5" customHeight="1" x14ac:dyDescent="0.2">
      <c r="B9" s="127" t="s">
        <v>96</v>
      </c>
      <c r="C9" s="272">
        <f>'3. Statement of pipeline assets'!$D$101</f>
        <v>3732395.0273374263</v>
      </c>
    </row>
    <row r="10" spans="2:7" ht="13.5" customHeight="1" x14ac:dyDescent="0.2">
      <c r="B10" s="127" t="s">
        <v>97</v>
      </c>
      <c r="C10" s="350">
        <f>IFERROR(C8/C9,0)</f>
        <v>0.57013571297088228</v>
      </c>
      <c r="E10" s="395"/>
    </row>
  </sheetData>
  <pageMargins left="0.75" right="0.75" top="1" bottom="1" header="0.5" footer="0.5"/>
  <pageSetup paperSize="9" scale="59" orientation="landscape" r:id="rId1"/>
  <headerFooter alignWithMargins="0"/>
  <colBreaks count="1" manualBreakCount="1">
    <brk id="4" max="22"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tabColor rgb="FF009999"/>
    <pageSetUpPr fitToPage="1"/>
  </sheetPr>
  <dimension ref="A1:M44"/>
  <sheetViews>
    <sheetView workbookViewId="0"/>
  </sheetViews>
  <sheetFormatPr defaultColWidth="9.140625" defaultRowHeight="12.75" x14ac:dyDescent="0.2"/>
  <cols>
    <col min="1" max="1" width="12" style="16" customWidth="1"/>
    <col min="2" max="2" width="19.140625" style="16" customWidth="1"/>
    <col min="3" max="3" width="43.42578125" style="16" customWidth="1"/>
    <col min="4" max="9" width="20.85546875" style="16" customWidth="1"/>
    <col min="10" max="16384" width="9.140625" style="16"/>
  </cols>
  <sheetData>
    <row r="1" spans="1:13" ht="20.25" x14ac:dyDescent="0.3">
      <c r="B1" s="461" t="s">
        <v>195</v>
      </c>
      <c r="C1" s="461"/>
      <c r="D1" s="461"/>
      <c r="E1" s="15"/>
      <c r="F1" s="15"/>
      <c r="G1" s="15"/>
      <c r="H1" s="15"/>
      <c r="I1" s="15"/>
    </row>
    <row r="2" spans="1:13" ht="18" customHeight="1" x14ac:dyDescent="0.45">
      <c r="B2" s="45" t="str">
        <f>Tradingname</f>
        <v>EII GAS TRANSMISSION SERVICES WA (OPERATIONS) PTY LIMITED</v>
      </c>
      <c r="C2" s="46"/>
      <c r="I2" s="41"/>
    </row>
    <row r="3" spans="1:13" ht="15" x14ac:dyDescent="0.25">
      <c r="B3" s="47" t="s">
        <v>240</v>
      </c>
      <c r="C3" s="48" t="str">
        <f>TEXT(Yearstart,"dd/mm/yyyy")&amp;" to "&amp;TEXT(Yearending,"dd/mm/yyyy")</f>
        <v>01/01/2024 to 31/12/2024</v>
      </c>
    </row>
    <row r="4" spans="1:13" ht="12.75" customHeight="1" x14ac:dyDescent="0.3">
      <c r="B4" s="14"/>
      <c r="D4" s="38"/>
      <c r="G4" s="38"/>
    </row>
    <row r="5" spans="1:13" ht="15.75" x14ac:dyDescent="0.2">
      <c r="B5" s="457" t="s">
        <v>225</v>
      </c>
      <c r="C5" s="457"/>
      <c r="D5" s="457"/>
    </row>
    <row r="6" spans="1:13" x14ac:dyDescent="0.2">
      <c r="B6" s="18"/>
      <c r="C6" s="19"/>
      <c r="D6" s="20"/>
      <c r="E6" s="20"/>
      <c r="F6" s="20"/>
      <c r="G6" s="20"/>
      <c r="H6" s="20"/>
      <c r="I6" s="20"/>
    </row>
    <row r="7" spans="1:13" ht="30.75" customHeight="1" x14ac:dyDescent="0.2">
      <c r="B7" s="88"/>
      <c r="C7" s="88"/>
      <c r="D7" s="458" t="s">
        <v>231</v>
      </c>
      <c r="E7" s="459"/>
      <c r="F7" s="460"/>
      <c r="G7" s="458" t="s">
        <v>232</v>
      </c>
      <c r="H7" s="459"/>
      <c r="I7" s="460"/>
    </row>
    <row r="8" spans="1:13" ht="51" customHeight="1" x14ac:dyDescent="0.2">
      <c r="B8" s="87" t="s">
        <v>223</v>
      </c>
      <c r="C8" s="88" t="s">
        <v>19</v>
      </c>
      <c r="D8" s="94" t="s">
        <v>57</v>
      </c>
      <c r="E8" s="94" t="s">
        <v>58</v>
      </c>
      <c r="F8" s="94" t="s">
        <v>25</v>
      </c>
      <c r="G8" s="94" t="s">
        <v>57</v>
      </c>
      <c r="H8" s="94" t="s">
        <v>58</v>
      </c>
      <c r="I8" s="94" t="s">
        <v>25</v>
      </c>
    </row>
    <row r="9" spans="1:13" x14ac:dyDescent="0.2">
      <c r="B9" s="97"/>
      <c r="C9" s="95"/>
      <c r="D9" s="96" t="s">
        <v>183</v>
      </c>
      <c r="E9" s="96" t="s">
        <v>183</v>
      </c>
      <c r="F9" s="96" t="s">
        <v>183</v>
      </c>
      <c r="G9" s="96" t="s">
        <v>183</v>
      </c>
      <c r="H9" s="96" t="s">
        <v>183</v>
      </c>
      <c r="I9" s="96" t="s">
        <v>183</v>
      </c>
    </row>
    <row r="10" spans="1:13" x14ac:dyDescent="0.2">
      <c r="B10" s="151"/>
      <c r="C10" s="129" t="s">
        <v>45</v>
      </c>
      <c r="D10" s="130"/>
      <c r="E10" s="130"/>
      <c r="F10" s="130"/>
      <c r="G10" s="130"/>
      <c r="H10" s="130"/>
      <c r="I10" s="131"/>
    </row>
    <row r="11" spans="1:13" x14ac:dyDescent="0.2">
      <c r="B11" s="367" t="s">
        <v>574</v>
      </c>
      <c r="C11" s="132" t="s">
        <v>129</v>
      </c>
      <c r="D11" s="263">
        <f>'2.1 Revenue by service'!D21</f>
        <v>6335121.2199999988</v>
      </c>
      <c r="E11" s="263">
        <f>'2.1 Revenue by service'!E21</f>
        <v>0</v>
      </c>
      <c r="F11" s="263">
        <f t="shared" ref="F11:F16" si="0">SUM(D11:E11)</f>
        <v>6335121.2199999988</v>
      </c>
      <c r="G11" s="263">
        <f>'2.1 Revenue by service'!G21</f>
        <v>5706571.2300000014</v>
      </c>
      <c r="H11" s="263">
        <f>'2.1 Revenue by service'!H21</f>
        <v>0</v>
      </c>
      <c r="I11" s="263">
        <f>SUM(G11:H11)</f>
        <v>5706571.2300000014</v>
      </c>
    </row>
    <row r="12" spans="1:13" x14ac:dyDescent="0.2">
      <c r="A12" s="200"/>
      <c r="B12" s="149"/>
      <c r="C12" s="310" t="s">
        <v>46</v>
      </c>
      <c r="D12" s="263">
        <f>'2.2 Revenue contributions '!C15</f>
        <v>0</v>
      </c>
      <c r="E12" s="263">
        <f>'2.2 Revenue contributions '!D15</f>
        <v>0</v>
      </c>
      <c r="F12" s="263">
        <f t="shared" si="0"/>
        <v>0</v>
      </c>
      <c r="G12" s="264">
        <v>0</v>
      </c>
      <c r="H12" s="264">
        <v>0</v>
      </c>
      <c r="I12" s="263">
        <f>SUM(G12:H12)</f>
        <v>0</v>
      </c>
    </row>
    <row r="13" spans="1:13" x14ac:dyDescent="0.2">
      <c r="A13" s="200"/>
      <c r="B13" s="149"/>
      <c r="C13" s="310" t="s">
        <v>479</v>
      </c>
      <c r="D13" s="263">
        <f>'2.2 Revenue contributions '!D27</f>
        <v>0</v>
      </c>
      <c r="E13" s="263"/>
      <c r="F13" s="263">
        <f t="shared" si="0"/>
        <v>0</v>
      </c>
      <c r="G13" s="264">
        <v>0</v>
      </c>
      <c r="H13" s="263">
        <v>0</v>
      </c>
      <c r="I13" s="263">
        <f>SUM(G13:H13)</f>
        <v>0</v>
      </c>
    </row>
    <row r="14" spans="1:13" x14ac:dyDescent="0.2">
      <c r="B14" s="149"/>
      <c r="C14" s="310" t="s">
        <v>20</v>
      </c>
      <c r="D14" s="264">
        <v>0</v>
      </c>
      <c r="E14" s="264">
        <v>0</v>
      </c>
      <c r="F14" s="263">
        <f t="shared" si="0"/>
        <v>0</v>
      </c>
      <c r="G14" s="264">
        <v>0</v>
      </c>
      <c r="H14" s="264">
        <v>0</v>
      </c>
      <c r="I14" s="263">
        <f>SUM(G14:H14)</f>
        <v>0</v>
      </c>
      <c r="M14" s="391"/>
    </row>
    <row r="15" spans="1:13" x14ac:dyDescent="0.2">
      <c r="B15" s="367" t="s">
        <v>376</v>
      </c>
      <c r="C15" s="132" t="s">
        <v>48</v>
      </c>
      <c r="D15" s="264">
        <v>0</v>
      </c>
      <c r="E15" s="264">
        <v>0</v>
      </c>
      <c r="F15" s="263">
        <f t="shared" si="0"/>
        <v>0</v>
      </c>
      <c r="G15" s="264">
        <v>-800538.58</v>
      </c>
      <c r="H15" s="264">
        <v>0</v>
      </c>
      <c r="I15" s="263">
        <f>SUM(G15:H15)</f>
        <v>-800538.58</v>
      </c>
    </row>
    <row r="16" spans="1:13" x14ac:dyDescent="0.2">
      <c r="B16" s="260"/>
      <c r="C16" s="133" t="s">
        <v>47</v>
      </c>
      <c r="D16" s="265">
        <f>SUM(D11:D15)</f>
        <v>6335121.2199999988</v>
      </c>
      <c r="E16" s="265">
        <f>SUM(E11:E15)</f>
        <v>0</v>
      </c>
      <c r="F16" s="263">
        <f t="shared" si="0"/>
        <v>6335121.2199999988</v>
      </c>
      <c r="G16" s="265">
        <f>SUM(G11:G15)</f>
        <v>4906032.6500000013</v>
      </c>
      <c r="H16" s="265">
        <f>SUM(H11:H15)</f>
        <v>0</v>
      </c>
      <c r="I16" s="265">
        <f>SUM(I11:I15)</f>
        <v>4906032.6500000013</v>
      </c>
    </row>
    <row r="17" spans="1:9" x14ac:dyDescent="0.2">
      <c r="B17" s="261"/>
      <c r="C17" s="129" t="s">
        <v>53</v>
      </c>
      <c r="D17" s="266"/>
      <c r="E17" s="266"/>
      <c r="F17" s="266"/>
      <c r="G17" s="266"/>
      <c r="H17" s="266"/>
      <c r="I17" s="267"/>
    </row>
    <row r="18" spans="1:9" x14ac:dyDescent="0.2">
      <c r="B18" s="367" t="s">
        <v>660</v>
      </c>
      <c r="C18" s="132" t="s">
        <v>21</v>
      </c>
      <c r="D18" s="263">
        <f>'2.3 Indirect revenue'!G36</f>
        <v>0</v>
      </c>
      <c r="E18" s="263">
        <f>'2.3 Indirect revenue'!H36</f>
        <v>0</v>
      </c>
      <c r="F18" s="263">
        <f>SUM(D18:E18)</f>
        <v>0</v>
      </c>
      <c r="G18" s="264">
        <v>0</v>
      </c>
      <c r="H18" s="264">
        <v>0</v>
      </c>
      <c r="I18" s="263">
        <f>SUM(G18:H18)</f>
        <v>0</v>
      </c>
    </row>
    <row r="19" spans="1:9" x14ac:dyDescent="0.2">
      <c r="B19" s="260"/>
      <c r="C19" s="133" t="s">
        <v>49</v>
      </c>
      <c r="D19" s="265">
        <f t="shared" ref="D19:I19" si="1">SUM(D18:D18)</f>
        <v>0</v>
      </c>
      <c r="E19" s="265">
        <f t="shared" si="1"/>
        <v>0</v>
      </c>
      <c r="F19" s="265">
        <f t="shared" si="1"/>
        <v>0</v>
      </c>
      <c r="G19" s="265">
        <f t="shared" si="1"/>
        <v>0</v>
      </c>
      <c r="H19" s="265">
        <f t="shared" si="1"/>
        <v>0</v>
      </c>
      <c r="I19" s="265">
        <f t="shared" si="1"/>
        <v>0</v>
      </c>
    </row>
    <row r="20" spans="1:9" x14ac:dyDescent="0.2">
      <c r="B20" s="260"/>
      <c r="C20" s="133" t="s">
        <v>22</v>
      </c>
      <c r="D20" s="265">
        <f t="shared" ref="D20:I20" si="2">D16+D19</f>
        <v>6335121.2199999988</v>
      </c>
      <c r="E20" s="265">
        <f t="shared" si="2"/>
        <v>0</v>
      </c>
      <c r="F20" s="265">
        <f t="shared" si="2"/>
        <v>6335121.2199999988</v>
      </c>
      <c r="G20" s="265">
        <f t="shared" si="2"/>
        <v>4906032.6500000013</v>
      </c>
      <c r="H20" s="265">
        <f t="shared" si="2"/>
        <v>0</v>
      </c>
      <c r="I20" s="265">
        <f t="shared" si="2"/>
        <v>4906032.6500000013</v>
      </c>
    </row>
    <row r="21" spans="1:9" x14ac:dyDescent="0.2">
      <c r="B21" s="261"/>
      <c r="C21" s="129" t="s">
        <v>59</v>
      </c>
      <c r="D21" s="266"/>
      <c r="E21" s="266"/>
      <c r="F21" s="266"/>
      <c r="G21" s="266"/>
      <c r="H21" s="266"/>
      <c r="I21" s="267"/>
    </row>
    <row r="22" spans="1:9" x14ac:dyDescent="0.2">
      <c r="B22" s="367" t="s">
        <v>575</v>
      </c>
      <c r="C22" s="132" t="s">
        <v>131</v>
      </c>
      <c r="D22" s="264">
        <v>0</v>
      </c>
      <c r="E22" s="264">
        <v>0</v>
      </c>
      <c r="F22" s="263">
        <f t="shared" ref="F22:F29" si="3">SUM(D22:E22)</f>
        <v>0</v>
      </c>
      <c r="G22" s="264">
        <v>0</v>
      </c>
      <c r="H22" s="264">
        <v>0</v>
      </c>
      <c r="I22" s="263">
        <f t="shared" ref="I22:I27" si="4">SUM(G22:H22)</f>
        <v>0</v>
      </c>
    </row>
    <row r="23" spans="1:9" x14ac:dyDescent="0.2">
      <c r="B23" s="367" t="s">
        <v>575</v>
      </c>
      <c r="C23" s="132" t="s">
        <v>132</v>
      </c>
      <c r="D23" s="264">
        <v>0</v>
      </c>
      <c r="E23" s="264">
        <v>0</v>
      </c>
      <c r="F23" s="263">
        <f t="shared" si="3"/>
        <v>0</v>
      </c>
      <c r="G23" s="264">
        <v>0</v>
      </c>
      <c r="H23" s="264">
        <v>0</v>
      </c>
      <c r="I23" s="263">
        <f t="shared" si="4"/>
        <v>0</v>
      </c>
    </row>
    <row r="24" spans="1:9" x14ac:dyDescent="0.2">
      <c r="B24" s="367" t="s">
        <v>576</v>
      </c>
      <c r="C24" s="132" t="s">
        <v>23</v>
      </c>
      <c r="D24" s="264">
        <v>0</v>
      </c>
      <c r="E24" s="264">
        <v>0</v>
      </c>
      <c r="F24" s="263">
        <f t="shared" si="3"/>
        <v>0</v>
      </c>
      <c r="G24" s="264">
        <v>-381706.18351171829</v>
      </c>
      <c r="H24" s="264">
        <v>0</v>
      </c>
      <c r="I24" s="263">
        <f t="shared" si="4"/>
        <v>-381706.18351171829</v>
      </c>
    </row>
    <row r="25" spans="1:9" x14ac:dyDescent="0.2">
      <c r="B25" s="367" t="s">
        <v>575</v>
      </c>
      <c r="C25" s="132" t="s">
        <v>50</v>
      </c>
      <c r="D25" s="264">
        <v>-308739.3</v>
      </c>
      <c r="E25" s="264">
        <v>0</v>
      </c>
      <c r="F25" s="263">
        <f t="shared" si="3"/>
        <v>-308739.3</v>
      </c>
      <c r="G25" s="264">
        <v>-297819.06</v>
      </c>
      <c r="H25" s="264">
        <v>0</v>
      </c>
      <c r="I25" s="263">
        <f t="shared" si="4"/>
        <v>-297819.06</v>
      </c>
    </row>
    <row r="26" spans="1:9" x14ac:dyDescent="0.2">
      <c r="B26" s="367" t="s">
        <v>575</v>
      </c>
      <c r="C26" s="132" t="s">
        <v>51</v>
      </c>
      <c r="D26" s="264">
        <v>-136218.54999999999</v>
      </c>
      <c r="E26" s="264">
        <v>0</v>
      </c>
      <c r="F26" s="263">
        <f t="shared" si="3"/>
        <v>-136218.54999999999</v>
      </c>
      <c r="G26" s="264">
        <v>-139648.68</v>
      </c>
      <c r="H26" s="264">
        <v>0</v>
      </c>
      <c r="I26" s="263">
        <f t="shared" si="4"/>
        <v>-139648.68</v>
      </c>
    </row>
    <row r="27" spans="1:9" x14ac:dyDescent="0.2">
      <c r="B27" s="367" t="s">
        <v>575</v>
      </c>
      <c r="C27" s="132" t="s">
        <v>52</v>
      </c>
      <c r="D27" s="264">
        <v>0</v>
      </c>
      <c r="E27" s="264">
        <v>0</v>
      </c>
      <c r="F27" s="263">
        <f t="shared" si="3"/>
        <v>0</v>
      </c>
      <c r="G27" s="264">
        <v>0</v>
      </c>
      <c r="H27" s="264">
        <v>0</v>
      </c>
      <c r="I27" s="263">
        <f t="shared" si="4"/>
        <v>0</v>
      </c>
    </row>
    <row r="28" spans="1:9" x14ac:dyDescent="0.2">
      <c r="B28" s="367" t="s">
        <v>575</v>
      </c>
      <c r="C28" s="132" t="s">
        <v>65</v>
      </c>
      <c r="D28" s="264">
        <v>0</v>
      </c>
      <c r="E28" s="264">
        <v>0</v>
      </c>
      <c r="F28" s="263">
        <f>SUM(D28:E28)</f>
        <v>0</v>
      </c>
      <c r="G28" s="264">
        <v>0</v>
      </c>
      <c r="H28" s="264">
        <v>0</v>
      </c>
      <c r="I28" s="263">
        <f>SUM(G28:H28)</f>
        <v>0</v>
      </c>
    </row>
    <row r="29" spans="1:9" x14ac:dyDescent="0.2">
      <c r="B29" s="367" t="s">
        <v>629</v>
      </c>
      <c r="C29" s="134" t="s">
        <v>62</v>
      </c>
      <c r="D29" s="264">
        <v>-3762191.67</v>
      </c>
      <c r="E29" s="264">
        <v>0</v>
      </c>
      <c r="F29" s="263">
        <f t="shared" si="3"/>
        <v>-3762191.67</v>
      </c>
      <c r="G29" s="264">
        <v>-4096507.02</v>
      </c>
      <c r="H29" s="264">
        <v>0</v>
      </c>
      <c r="I29" s="263">
        <f>SUM(G29:H29)</f>
        <v>-4096507.02</v>
      </c>
    </row>
    <row r="30" spans="1:9" x14ac:dyDescent="0.2">
      <c r="B30" s="260"/>
      <c r="C30" s="133" t="s">
        <v>60</v>
      </c>
      <c r="D30" s="265">
        <f t="shared" ref="D30:I30" si="5">SUM(D22:D29)</f>
        <v>-4207149.5199999996</v>
      </c>
      <c r="E30" s="265">
        <f t="shared" si="5"/>
        <v>0</v>
      </c>
      <c r="F30" s="265">
        <f t="shared" si="5"/>
        <v>-4207149.5199999996</v>
      </c>
      <c r="G30" s="265">
        <f t="shared" si="5"/>
        <v>-4915680.943511718</v>
      </c>
      <c r="H30" s="265">
        <f t="shared" si="5"/>
        <v>0</v>
      </c>
      <c r="I30" s="265">
        <f t="shared" si="5"/>
        <v>-4915680.943511718</v>
      </c>
    </row>
    <row r="31" spans="1:9" x14ac:dyDescent="0.2">
      <c r="B31" s="261"/>
      <c r="C31" s="129" t="s">
        <v>156</v>
      </c>
      <c r="D31" s="266"/>
      <c r="E31" s="266"/>
      <c r="F31" s="266"/>
      <c r="G31" s="266"/>
      <c r="H31" s="266"/>
      <c r="I31" s="267"/>
    </row>
    <row r="32" spans="1:9" x14ac:dyDescent="0.2">
      <c r="A32" s="200"/>
      <c r="B32" s="149"/>
      <c r="C32" s="132" t="s">
        <v>54</v>
      </c>
      <c r="D32" s="263">
        <f>SUMIF('2.4 Shared costs'!$C$9:$C$35,'2. Revenues and expenses'!$C32,'2.4 Shared costs'!$H$9:$H$35)</f>
        <v>0</v>
      </c>
      <c r="E32" s="263">
        <f>SUMIF('2.4 Shared costs'!$C$9:$C$35,'2. Revenues and expenses'!$C32,'2.4 Shared costs'!$I$9:$I$35)</f>
        <v>0</v>
      </c>
      <c r="F32" s="263">
        <f t="shared" ref="F32:F40" si="6">SUM(D32:E32)</f>
        <v>0</v>
      </c>
      <c r="G32" s="264">
        <v>0</v>
      </c>
      <c r="H32" s="264">
        <v>0</v>
      </c>
      <c r="I32" s="263">
        <f t="shared" ref="I32:I40" si="7">SUM(G32:H32)</f>
        <v>0</v>
      </c>
    </row>
    <row r="33" spans="1:9" x14ac:dyDescent="0.2">
      <c r="B33" s="149"/>
      <c r="C33" s="132" t="s">
        <v>63</v>
      </c>
      <c r="D33" s="263">
        <f>SUMIF('2.4 Shared costs'!$C$9:$C$35,'2. Revenues and expenses'!$C33,'2.4 Shared costs'!$H$9:$H$35)</f>
        <v>0</v>
      </c>
      <c r="E33" s="263">
        <f>SUMIF('2.4 Shared costs'!$C$9:$C$35,'2. Revenues and expenses'!$C33,'2.4 Shared costs'!$I$9:$I$35)</f>
        <v>0</v>
      </c>
      <c r="F33" s="263">
        <f t="shared" si="6"/>
        <v>0</v>
      </c>
      <c r="G33" s="264">
        <v>0</v>
      </c>
      <c r="H33" s="264">
        <v>0</v>
      </c>
      <c r="I33" s="263">
        <f t="shared" si="7"/>
        <v>0</v>
      </c>
    </row>
    <row r="34" spans="1:9" x14ac:dyDescent="0.2">
      <c r="B34" s="149"/>
      <c r="C34" s="132" t="s">
        <v>480</v>
      </c>
      <c r="D34" s="263">
        <f>SUMIF('2.4 Shared costs'!$C$9:$C$35,'2. Revenues and expenses'!$C34,'2.4 Shared costs'!$H$9:$H$35)</f>
        <v>0</v>
      </c>
      <c r="E34" s="263">
        <f>SUMIF('2.4 Shared costs'!$C$9:$C$35,'2. Revenues and expenses'!$C34,'2.4 Shared costs'!$I$9:$I$35)</f>
        <v>0</v>
      </c>
      <c r="F34" s="263">
        <f t="shared" si="6"/>
        <v>0</v>
      </c>
      <c r="G34" s="264">
        <v>0</v>
      </c>
      <c r="H34" s="264">
        <v>0</v>
      </c>
      <c r="I34" s="263">
        <f t="shared" si="7"/>
        <v>0</v>
      </c>
    </row>
    <row r="35" spans="1:9" x14ac:dyDescent="0.2">
      <c r="B35" s="367"/>
      <c r="C35" s="134" t="s">
        <v>55</v>
      </c>
      <c r="D35" s="263">
        <f>SUMIF('2.4 Shared costs'!$C$9:$C$35,'2. Revenues and expenses'!$C35,'2.4 Shared costs'!$H$9:$H$35)</f>
        <v>0</v>
      </c>
      <c r="E35" s="263">
        <f>SUMIF('2.4 Shared costs'!$C$9:$C$35,'2. Revenues and expenses'!$C35,'2.4 Shared costs'!$I$9:$I$35)</f>
        <v>0</v>
      </c>
      <c r="F35" s="263">
        <f t="shared" si="6"/>
        <v>0</v>
      </c>
      <c r="G35" s="264">
        <v>0</v>
      </c>
      <c r="H35" s="264">
        <v>0</v>
      </c>
      <c r="I35" s="263">
        <f t="shared" si="7"/>
        <v>0</v>
      </c>
    </row>
    <row r="36" spans="1:9" x14ac:dyDescent="0.2">
      <c r="B36" s="149"/>
      <c r="C36" s="134" t="s">
        <v>64</v>
      </c>
      <c r="D36" s="263">
        <f>SUMIF('2.4 Shared costs'!$C$9:$C$35,'2. Revenues and expenses'!$C36,'2.4 Shared costs'!$H$9:$H$35)</f>
        <v>0</v>
      </c>
      <c r="E36" s="263">
        <f>SUMIF('2.4 Shared costs'!$C$9:$C$35,'2. Revenues and expenses'!$C36,'2.4 Shared costs'!$I$9:$I$35)</f>
        <v>0</v>
      </c>
      <c r="F36" s="263">
        <f t="shared" si="6"/>
        <v>0</v>
      </c>
      <c r="G36" s="264">
        <v>0</v>
      </c>
      <c r="H36" s="264">
        <v>0</v>
      </c>
      <c r="I36" s="263">
        <f t="shared" si="7"/>
        <v>0</v>
      </c>
    </row>
    <row r="37" spans="1:9" x14ac:dyDescent="0.2">
      <c r="B37" s="149"/>
      <c r="C37" s="132" t="s">
        <v>133</v>
      </c>
      <c r="D37" s="263">
        <f>SUMIF('2.4 Shared costs'!$C$9:$C$35,'2. Revenues and expenses'!$C37,'2.4 Shared costs'!$H$9:$H$35)</f>
        <v>0</v>
      </c>
      <c r="E37" s="263">
        <f>SUMIF('2.4 Shared costs'!$C$9:$C$35,'2. Revenues and expenses'!$C37,'2.4 Shared costs'!$I$9:$I$35)</f>
        <v>0</v>
      </c>
      <c r="F37" s="263">
        <f t="shared" si="6"/>
        <v>0</v>
      </c>
      <c r="G37" s="264">
        <v>0</v>
      </c>
      <c r="H37" s="264">
        <v>0</v>
      </c>
      <c r="I37" s="263">
        <f t="shared" si="7"/>
        <v>0</v>
      </c>
    </row>
    <row r="38" spans="1:9" x14ac:dyDescent="0.2">
      <c r="B38" s="149"/>
      <c r="C38" s="132" t="s">
        <v>56</v>
      </c>
      <c r="D38" s="263">
        <f>SUMIF('2.4 Shared costs'!$C$9:$C$35,'2. Revenues and expenses'!$C38,'2.4 Shared costs'!$H$9:$H$35)</f>
        <v>0</v>
      </c>
      <c r="E38" s="263">
        <f>SUMIF('2.4 Shared costs'!$C$9:$C$35,'2. Revenues and expenses'!$C38,'2.4 Shared costs'!$I$9:$I$35)</f>
        <v>0</v>
      </c>
      <c r="F38" s="263">
        <f t="shared" si="6"/>
        <v>0</v>
      </c>
      <c r="G38" s="264">
        <v>0</v>
      </c>
      <c r="H38" s="264">
        <v>0</v>
      </c>
      <c r="I38" s="263">
        <f t="shared" si="7"/>
        <v>0</v>
      </c>
    </row>
    <row r="39" spans="1:9" x14ac:dyDescent="0.2">
      <c r="B39" s="367" t="s">
        <v>566</v>
      </c>
      <c r="C39" s="132" t="s">
        <v>481</v>
      </c>
      <c r="D39" s="263">
        <f>SUMIF('2.4 Shared costs'!$C$9:$C$35,'2. Revenues and expenses'!$C39,'2.4 Shared costs'!$H$9:$H$35)</f>
        <v>0</v>
      </c>
      <c r="E39" s="263">
        <f>SUMIF('2.4 Shared costs'!$C$9:$C$35,'2. Revenues and expenses'!$C39,'2.4 Shared costs'!$I$9:$I$35)</f>
        <v>0</v>
      </c>
      <c r="F39" s="263">
        <f t="shared" si="6"/>
        <v>0</v>
      </c>
      <c r="G39" s="264">
        <v>0</v>
      </c>
      <c r="H39" s="264">
        <v>0</v>
      </c>
      <c r="I39" s="263">
        <f t="shared" si="7"/>
        <v>0</v>
      </c>
    </row>
    <row r="40" spans="1:9" x14ac:dyDescent="0.2">
      <c r="B40" s="367"/>
      <c r="C40" s="134" t="s">
        <v>178</v>
      </c>
      <c r="D40" s="263">
        <f>SUMIF('2.4 Shared costs'!$C$9:$C$35,'2. Revenues and expenses'!$C40,'2.4 Shared costs'!$H$9:$H$35)</f>
        <v>0</v>
      </c>
      <c r="E40" s="263">
        <f>SUMIF('2.4 Shared costs'!$C$9:$C$35,'2. Revenues and expenses'!$C40,'2.4 Shared costs'!$I$9:$I$35)</f>
        <v>0</v>
      </c>
      <c r="F40" s="263">
        <f t="shared" si="6"/>
        <v>0</v>
      </c>
      <c r="G40" s="264">
        <v>0</v>
      </c>
      <c r="H40" s="264">
        <v>0</v>
      </c>
      <c r="I40" s="263">
        <f t="shared" si="7"/>
        <v>0</v>
      </c>
    </row>
    <row r="41" spans="1:9" x14ac:dyDescent="0.2">
      <c r="B41" s="260"/>
      <c r="C41" s="133" t="s">
        <v>179</v>
      </c>
      <c r="D41" s="265">
        <f>SUM(D32:D40)</f>
        <v>0</v>
      </c>
      <c r="E41" s="265">
        <f>SUM(E32:E40)</f>
        <v>0</v>
      </c>
      <c r="F41" s="265">
        <f>SUM(F32:F40)</f>
        <v>0</v>
      </c>
      <c r="G41" s="264">
        <v>0</v>
      </c>
      <c r="H41" s="264">
        <v>0</v>
      </c>
      <c r="I41" s="265">
        <f>SUM(I32:I40)</f>
        <v>0</v>
      </c>
    </row>
    <row r="42" spans="1:9" x14ac:dyDescent="0.2">
      <c r="B42" s="260"/>
      <c r="C42" s="133" t="s">
        <v>61</v>
      </c>
      <c r="D42" s="265">
        <f>D30+D41</f>
        <v>-4207149.5199999996</v>
      </c>
      <c r="E42" s="265">
        <f>E30+E41</f>
        <v>0</v>
      </c>
      <c r="F42" s="265">
        <f>F30+F41</f>
        <v>-4207149.5199999996</v>
      </c>
      <c r="G42" s="264">
        <f>G30+G41</f>
        <v>-4915680.943511718</v>
      </c>
      <c r="H42" s="264">
        <v>0</v>
      </c>
      <c r="I42" s="265">
        <f>I30+I41</f>
        <v>-4915680.943511718</v>
      </c>
    </row>
    <row r="43" spans="1:9" x14ac:dyDescent="0.2">
      <c r="A43" s="200"/>
      <c r="B43" s="149"/>
      <c r="C43" s="133" t="s">
        <v>99</v>
      </c>
      <c r="D43" s="263">
        <f>D20+D42</f>
        <v>2127971.6999999993</v>
      </c>
      <c r="E43" s="263">
        <f>E20+E42</f>
        <v>0</v>
      </c>
      <c r="F43" s="263">
        <f>F20+F42</f>
        <v>2127971.6999999993</v>
      </c>
      <c r="G43" s="264">
        <v>-9648.2935117166489</v>
      </c>
      <c r="H43" s="264">
        <v>0</v>
      </c>
      <c r="I43" s="263">
        <f>I20+I42</f>
        <v>-9648.2935117166489</v>
      </c>
    </row>
    <row r="44" spans="1:9" x14ac:dyDescent="0.2">
      <c r="A44" s="23"/>
    </row>
  </sheetData>
  <mergeCells count="4">
    <mergeCell ref="B5:D5"/>
    <mergeCell ref="D7:F7"/>
    <mergeCell ref="G7:I7"/>
    <mergeCell ref="B1:D1"/>
  </mergeCells>
  <phoneticPr fontId="38" type="noConversion"/>
  <pageMargins left="0.75" right="0.75" top="1" bottom="1" header="0.5" footer="0.5"/>
  <pageSetup paperSize="9" scale="65" orientation="landscape" verticalDpi="2"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009999"/>
    <pageSetUpPr fitToPage="1"/>
  </sheetPr>
  <dimension ref="B1:I22"/>
  <sheetViews>
    <sheetView workbookViewId="0"/>
  </sheetViews>
  <sheetFormatPr defaultColWidth="9.140625" defaultRowHeight="12.75" x14ac:dyDescent="0.2"/>
  <cols>
    <col min="1" max="1" width="12" style="16" customWidth="1"/>
    <col min="2" max="2" width="24.85546875" style="16" customWidth="1"/>
    <col min="3" max="3" width="43.42578125" style="16" customWidth="1"/>
    <col min="4" max="9" width="20.85546875" style="16" customWidth="1"/>
    <col min="10" max="16384" width="9.140625" style="16"/>
  </cols>
  <sheetData>
    <row r="1" spans="2:9" ht="20.25" x14ac:dyDescent="0.3">
      <c r="B1" s="462" t="s">
        <v>139</v>
      </c>
      <c r="C1" s="462"/>
      <c r="D1" s="15"/>
      <c r="E1" s="15"/>
      <c r="F1" s="15"/>
      <c r="G1" s="15"/>
      <c r="H1" s="15"/>
      <c r="I1" s="15"/>
    </row>
    <row r="2" spans="2:9" ht="16.5" customHeight="1" x14ac:dyDescent="0.45">
      <c r="B2" s="45" t="str">
        <f>Tradingname</f>
        <v>EII GAS TRANSMISSION SERVICES WA (OPERATIONS) PTY LIMITED</v>
      </c>
      <c r="C2" s="46"/>
      <c r="I2" s="41"/>
    </row>
    <row r="3" spans="2:9" ht="15" x14ac:dyDescent="0.25">
      <c r="B3" s="47" t="s">
        <v>240</v>
      </c>
      <c r="C3" s="48" t="str">
        <f>TEXT(Yearstart,"dd/mm/yyyy")&amp;" to "&amp;TEXT(Yearending,"dd/mm/yyyy")</f>
        <v>01/01/2024 to 31/12/2024</v>
      </c>
    </row>
    <row r="4" spans="2:9" ht="12.75" customHeight="1" x14ac:dyDescent="0.3">
      <c r="B4" s="14"/>
      <c r="D4" s="38"/>
      <c r="G4" s="38"/>
    </row>
    <row r="5" spans="2:9" ht="15.75" x14ac:dyDescent="0.2">
      <c r="B5" s="457" t="s">
        <v>186</v>
      </c>
      <c r="C5" s="457"/>
      <c r="D5" s="457"/>
    </row>
    <row r="6" spans="2:9" x14ac:dyDescent="0.2">
      <c r="B6" s="18"/>
      <c r="C6" s="19"/>
      <c r="D6" s="20"/>
      <c r="E6" s="20"/>
      <c r="F6" s="20"/>
      <c r="G6" s="20"/>
      <c r="H6" s="20"/>
      <c r="I6" s="20"/>
    </row>
    <row r="7" spans="2:9" ht="21" customHeight="1" x14ac:dyDescent="0.2">
      <c r="B7" s="88"/>
      <c r="C7" s="88"/>
      <c r="D7" s="458" t="s">
        <v>231</v>
      </c>
      <c r="E7" s="459"/>
      <c r="F7" s="460"/>
      <c r="G7" s="458" t="s">
        <v>232</v>
      </c>
      <c r="H7" s="459"/>
      <c r="I7" s="460"/>
    </row>
    <row r="8" spans="2:9" ht="51" customHeight="1" x14ac:dyDescent="0.2">
      <c r="B8" s="87" t="s">
        <v>223</v>
      </c>
      <c r="C8" s="88" t="s">
        <v>19</v>
      </c>
      <c r="D8" s="94" t="s">
        <v>57</v>
      </c>
      <c r="E8" s="94" t="s">
        <v>58</v>
      </c>
      <c r="F8" s="94" t="s">
        <v>25</v>
      </c>
      <c r="G8" s="94" t="s">
        <v>57</v>
      </c>
      <c r="H8" s="94" t="s">
        <v>58</v>
      </c>
      <c r="I8" s="94" t="s">
        <v>25</v>
      </c>
    </row>
    <row r="9" spans="2:9" ht="15.75" customHeight="1" x14ac:dyDescent="0.2">
      <c r="B9" s="87"/>
      <c r="C9" s="88"/>
      <c r="D9" s="96" t="s">
        <v>183</v>
      </c>
      <c r="E9" s="96" t="s">
        <v>183</v>
      </c>
      <c r="F9" s="96" t="s">
        <v>183</v>
      </c>
      <c r="G9" s="96" t="s">
        <v>183</v>
      </c>
      <c r="H9" s="96" t="s">
        <v>183</v>
      </c>
      <c r="I9" s="96" t="s">
        <v>183</v>
      </c>
    </row>
    <row r="10" spans="2:9" x14ac:dyDescent="0.2">
      <c r="B10" s="128"/>
      <c r="C10" s="311" t="s">
        <v>139</v>
      </c>
      <c r="D10" s="130"/>
      <c r="E10" s="130"/>
      <c r="F10" s="130"/>
      <c r="G10" s="130"/>
      <c r="H10" s="130"/>
      <c r="I10" s="131"/>
    </row>
    <row r="11" spans="2:9" x14ac:dyDescent="0.2">
      <c r="B11" s="367" t="s">
        <v>574</v>
      </c>
      <c r="C11" s="132" t="s">
        <v>175</v>
      </c>
      <c r="D11" s="264">
        <v>5261338.5599999987</v>
      </c>
      <c r="E11" s="264">
        <v>0</v>
      </c>
      <c r="F11" s="263">
        <f t="shared" ref="F11:F20" si="0">SUM(D11:E11)</f>
        <v>5261338.5599999987</v>
      </c>
      <c r="G11" s="264">
        <v>5365742.09</v>
      </c>
      <c r="H11" s="264">
        <v>0</v>
      </c>
      <c r="I11" s="263">
        <f t="shared" ref="I11:I20" si="1">SUM(G11:H11)</f>
        <v>5365742.09</v>
      </c>
    </row>
    <row r="12" spans="2:9" x14ac:dyDescent="0.2">
      <c r="B12" s="367" t="s">
        <v>376</v>
      </c>
      <c r="C12" s="132" t="s">
        <v>155</v>
      </c>
      <c r="D12" s="264">
        <v>99999.96</v>
      </c>
      <c r="E12" s="264">
        <v>0</v>
      </c>
      <c r="F12" s="263">
        <f t="shared" si="0"/>
        <v>99999.96</v>
      </c>
      <c r="G12" s="264">
        <v>99999.96</v>
      </c>
      <c r="H12" s="264">
        <v>0</v>
      </c>
      <c r="I12" s="263">
        <f t="shared" si="1"/>
        <v>99999.96</v>
      </c>
    </row>
    <row r="13" spans="2:9" x14ac:dyDescent="0.2">
      <c r="B13" s="367" t="s">
        <v>376</v>
      </c>
      <c r="C13" s="132" t="s">
        <v>80</v>
      </c>
      <c r="D13" s="264">
        <v>0</v>
      </c>
      <c r="E13" s="264">
        <v>0</v>
      </c>
      <c r="F13" s="263">
        <f t="shared" si="0"/>
        <v>0</v>
      </c>
      <c r="G13" s="264">
        <v>0</v>
      </c>
      <c r="H13" s="264">
        <v>0</v>
      </c>
      <c r="I13" s="263">
        <f t="shared" si="1"/>
        <v>0</v>
      </c>
    </row>
    <row r="14" spans="2:9" x14ac:dyDescent="0.2">
      <c r="B14" s="367" t="s">
        <v>376</v>
      </c>
      <c r="C14" s="132" t="s">
        <v>235</v>
      </c>
      <c r="D14" s="264">
        <v>0</v>
      </c>
      <c r="E14" s="264">
        <v>0</v>
      </c>
      <c r="F14" s="263">
        <f t="shared" si="0"/>
        <v>0</v>
      </c>
      <c r="G14" s="264">
        <v>0</v>
      </c>
      <c r="H14" s="264">
        <v>0</v>
      </c>
      <c r="I14" s="263">
        <f t="shared" si="1"/>
        <v>0</v>
      </c>
    </row>
    <row r="15" spans="2:9" ht="25.5" x14ac:dyDescent="0.2">
      <c r="B15" s="367" t="s">
        <v>376</v>
      </c>
      <c r="C15" s="135" t="s">
        <v>236</v>
      </c>
      <c r="D15" s="264">
        <v>0</v>
      </c>
      <c r="E15" s="264">
        <v>0</v>
      </c>
      <c r="F15" s="263">
        <f t="shared" si="0"/>
        <v>0</v>
      </c>
      <c r="G15" s="264">
        <v>0</v>
      </c>
      <c r="H15" s="264">
        <v>0</v>
      </c>
      <c r="I15" s="263">
        <f t="shared" si="1"/>
        <v>0</v>
      </c>
    </row>
    <row r="16" spans="2:9" x14ac:dyDescent="0.2">
      <c r="B16" s="367" t="s">
        <v>376</v>
      </c>
      <c r="C16" s="312" t="s">
        <v>482</v>
      </c>
      <c r="D16" s="264">
        <v>0</v>
      </c>
      <c r="E16" s="264">
        <v>0</v>
      </c>
      <c r="F16" s="263">
        <f>SUM(D16:E16)</f>
        <v>0</v>
      </c>
      <c r="G16" s="264">
        <v>0</v>
      </c>
      <c r="H16" s="264">
        <v>0</v>
      </c>
      <c r="I16" s="263">
        <f>SUM(G16:H16)</f>
        <v>0</v>
      </c>
    </row>
    <row r="17" spans="2:9" x14ac:dyDescent="0.2">
      <c r="B17" s="367" t="s">
        <v>376</v>
      </c>
      <c r="C17" s="312" t="s">
        <v>483</v>
      </c>
      <c r="D17" s="264">
        <v>0</v>
      </c>
      <c r="E17" s="264">
        <v>0</v>
      </c>
      <c r="F17" s="263">
        <f>SUM(D17:E17)</f>
        <v>0</v>
      </c>
      <c r="G17" s="264">
        <v>0</v>
      </c>
      <c r="H17" s="264">
        <v>0</v>
      </c>
      <c r="I17" s="263">
        <f>SUM(G17:H17)</f>
        <v>0</v>
      </c>
    </row>
    <row r="18" spans="2:9" x14ac:dyDescent="0.2">
      <c r="B18" s="367" t="s">
        <v>376</v>
      </c>
      <c r="C18" s="132" t="s">
        <v>81</v>
      </c>
      <c r="D18" s="264">
        <v>0</v>
      </c>
      <c r="E18" s="264">
        <v>0</v>
      </c>
      <c r="F18" s="263">
        <f t="shared" si="0"/>
        <v>0</v>
      </c>
      <c r="G18" s="264">
        <v>0</v>
      </c>
      <c r="H18" s="264">
        <v>0</v>
      </c>
      <c r="I18" s="263">
        <f t="shared" si="1"/>
        <v>0</v>
      </c>
    </row>
    <row r="19" spans="2:9" x14ac:dyDescent="0.2">
      <c r="B19" s="367" t="s">
        <v>376</v>
      </c>
      <c r="C19" s="132" t="s">
        <v>82</v>
      </c>
      <c r="D19" s="264">
        <v>0</v>
      </c>
      <c r="E19" s="264">
        <v>0</v>
      </c>
      <c r="F19" s="263">
        <f t="shared" si="0"/>
        <v>0</v>
      </c>
      <c r="G19" s="264">
        <v>0</v>
      </c>
      <c r="H19" s="264">
        <v>0</v>
      </c>
      <c r="I19" s="263">
        <f t="shared" si="1"/>
        <v>0</v>
      </c>
    </row>
    <row r="20" spans="2:9" x14ac:dyDescent="0.2">
      <c r="B20" s="367" t="s">
        <v>376</v>
      </c>
      <c r="C20" s="312" t="s">
        <v>484</v>
      </c>
      <c r="D20" s="264">
        <v>973782.7</v>
      </c>
      <c r="E20" s="264">
        <v>0</v>
      </c>
      <c r="F20" s="263">
        <f t="shared" si="0"/>
        <v>973782.7</v>
      </c>
      <c r="G20" s="264">
        <v>240829.1800000018</v>
      </c>
      <c r="H20" s="264">
        <v>0</v>
      </c>
      <c r="I20" s="263">
        <f t="shared" si="1"/>
        <v>240829.1800000018</v>
      </c>
    </row>
    <row r="21" spans="2:9" x14ac:dyDescent="0.2">
      <c r="B21" s="262"/>
      <c r="C21" s="313" t="s">
        <v>129</v>
      </c>
      <c r="D21" s="265">
        <f t="shared" ref="D21:I21" si="2">SUM(D11:D20)</f>
        <v>6335121.2199999988</v>
      </c>
      <c r="E21" s="265">
        <f t="shared" si="2"/>
        <v>0</v>
      </c>
      <c r="F21" s="265">
        <f t="shared" si="2"/>
        <v>6335121.2199999988</v>
      </c>
      <c r="G21" s="265">
        <f t="shared" si="2"/>
        <v>5706571.2300000014</v>
      </c>
      <c r="H21" s="265">
        <f t="shared" si="2"/>
        <v>0</v>
      </c>
      <c r="I21" s="265">
        <f t="shared" si="2"/>
        <v>5706571.2300000014</v>
      </c>
    </row>
    <row r="22" spans="2:9" x14ac:dyDescent="0.2">
      <c r="B22" s="38"/>
    </row>
  </sheetData>
  <mergeCells count="4">
    <mergeCell ref="B1:C1"/>
    <mergeCell ref="B5:D5"/>
    <mergeCell ref="D7:F7"/>
    <mergeCell ref="G7:I7"/>
  </mergeCells>
  <pageMargins left="0.75" right="0.75" top="1" bottom="1" header="0.5" footer="0.5"/>
  <pageSetup paperSize="9" scale="64" orientation="landscape" verticalDpi="2"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009999"/>
  </sheetPr>
  <dimension ref="B1:J27"/>
  <sheetViews>
    <sheetView workbookViewId="0"/>
  </sheetViews>
  <sheetFormatPr defaultColWidth="9.140625" defaultRowHeight="12.75" x14ac:dyDescent="0.2"/>
  <cols>
    <col min="1" max="1" width="12" style="16" customWidth="1"/>
    <col min="2" max="2" width="37.5703125" style="16" customWidth="1"/>
    <col min="3" max="3" width="42.85546875" style="16" customWidth="1"/>
    <col min="4" max="5" width="27.140625" style="16" customWidth="1"/>
    <col min="6" max="6" width="5.85546875" style="16" customWidth="1"/>
    <col min="7" max="7" width="6.85546875" style="16" customWidth="1"/>
    <col min="8" max="10" width="19.85546875" style="16" customWidth="1"/>
    <col min="11" max="11" width="18.140625" style="16" customWidth="1"/>
    <col min="12" max="16384" width="9.140625" style="16"/>
  </cols>
  <sheetData>
    <row r="1" spans="2:10" ht="20.25" x14ac:dyDescent="0.3">
      <c r="B1" s="17" t="s">
        <v>196</v>
      </c>
      <c r="C1" s="15"/>
      <c r="D1" s="15"/>
      <c r="E1" s="15"/>
      <c r="F1" s="15"/>
      <c r="G1" s="15"/>
      <c r="H1" s="15"/>
      <c r="I1" s="15"/>
      <c r="J1" s="15"/>
    </row>
    <row r="2" spans="2:10" ht="15.75" customHeight="1" x14ac:dyDescent="0.25">
      <c r="B2" s="45" t="str">
        <f>Tradingname</f>
        <v>EII GAS TRANSMISSION SERVICES WA (OPERATIONS) PTY LIMITED</v>
      </c>
      <c r="C2" s="46"/>
    </row>
    <row r="3" spans="2:10" ht="18.75" customHeight="1" x14ac:dyDescent="0.45">
      <c r="B3" s="47" t="s">
        <v>240</v>
      </c>
      <c r="C3" s="48" t="str">
        <f>TEXT(Yearstart,"dd/mm/yyyy")&amp;" to "&amp;TEXT(Yearending,"dd/mm/yyyy")</f>
        <v>01/01/2024 to 31/12/2024</v>
      </c>
      <c r="F3" s="41"/>
    </row>
    <row r="4" spans="2:10" ht="20.25" x14ac:dyDescent="0.3">
      <c r="B4" s="14"/>
    </row>
    <row r="5" spans="2:10" ht="15.75" x14ac:dyDescent="0.25">
      <c r="B5" s="26" t="s">
        <v>187</v>
      </c>
    </row>
    <row r="6" spans="2:10" x14ac:dyDescent="0.2">
      <c r="B6" s="18"/>
      <c r="C6" s="21"/>
      <c r="D6" s="21"/>
      <c r="E6" s="21"/>
      <c r="F6" s="21"/>
      <c r="G6" s="22"/>
      <c r="H6" s="27"/>
      <c r="I6" s="23"/>
      <c r="J6" s="23"/>
    </row>
    <row r="7" spans="2:10" ht="39" customHeight="1" x14ac:dyDescent="0.2">
      <c r="B7" s="99" t="s">
        <v>19</v>
      </c>
      <c r="C7" s="94" t="s">
        <v>57</v>
      </c>
      <c r="D7" s="94" t="s">
        <v>58</v>
      </c>
      <c r="E7" s="94" t="s">
        <v>25</v>
      </c>
    </row>
    <row r="8" spans="2:10" ht="13.5" customHeight="1" x14ac:dyDescent="0.2">
      <c r="B8" s="87"/>
      <c r="C8" s="96" t="s">
        <v>183</v>
      </c>
      <c r="D8" s="96" t="s">
        <v>183</v>
      </c>
      <c r="E8" s="96" t="s">
        <v>183</v>
      </c>
    </row>
    <row r="9" spans="2:10" ht="13.5" customHeight="1" x14ac:dyDescent="0.2">
      <c r="B9" s="247"/>
      <c r="C9" s="274"/>
      <c r="D9" s="274"/>
      <c r="E9" s="275">
        <f t="shared" ref="E9:E14" si="0">SUM(C9:D9)</f>
        <v>0</v>
      </c>
    </row>
    <row r="10" spans="2:10" ht="13.5" customHeight="1" x14ac:dyDescent="0.2">
      <c r="B10" s="247"/>
      <c r="C10" s="274"/>
      <c r="D10" s="274"/>
      <c r="E10" s="275">
        <f t="shared" si="0"/>
        <v>0</v>
      </c>
    </row>
    <row r="11" spans="2:10" ht="13.5" customHeight="1" x14ac:dyDescent="0.2">
      <c r="B11" s="247"/>
      <c r="C11" s="274"/>
      <c r="D11" s="274"/>
      <c r="E11" s="275">
        <f t="shared" si="0"/>
        <v>0</v>
      </c>
    </row>
    <row r="12" spans="2:10" ht="13.5" customHeight="1" x14ac:dyDescent="0.2">
      <c r="B12" s="247"/>
      <c r="C12" s="274"/>
      <c r="D12" s="274"/>
      <c r="E12" s="275">
        <f t="shared" si="0"/>
        <v>0</v>
      </c>
    </row>
    <row r="13" spans="2:10" ht="13.5" customHeight="1" x14ac:dyDescent="0.2">
      <c r="B13" s="247"/>
      <c r="C13" s="274"/>
      <c r="D13" s="274"/>
      <c r="E13" s="275">
        <f t="shared" si="0"/>
        <v>0</v>
      </c>
    </row>
    <row r="14" spans="2:10" ht="13.5" customHeight="1" x14ac:dyDescent="0.2">
      <c r="B14" s="247"/>
      <c r="C14" s="274"/>
      <c r="D14" s="274"/>
      <c r="E14" s="275">
        <f t="shared" si="0"/>
        <v>0</v>
      </c>
    </row>
    <row r="15" spans="2:10" x14ac:dyDescent="0.2">
      <c r="B15" s="98" t="s">
        <v>25</v>
      </c>
      <c r="C15" s="265">
        <f>SUM(C9:C14)</f>
        <v>0</v>
      </c>
      <c r="D15" s="265">
        <f>SUM(D9:D14)</f>
        <v>0</v>
      </c>
      <c r="E15" s="265">
        <f>SUM(E9:E14)</f>
        <v>0</v>
      </c>
    </row>
    <row r="17" spans="2:6" ht="15.75" x14ac:dyDescent="0.25">
      <c r="B17" s="26" t="s">
        <v>188</v>
      </c>
    </row>
    <row r="18" spans="2:6" ht="19.5" customHeight="1" x14ac:dyDescent="0.2">
      <c r="B18" s="18"/>
      <c r="C18" s="21"/>
      <c r="D18" s="21"/>
      <c r="E18" s="21"/>
      <c r="F18" s="21"/>
    </row>
    <row r="19" spans="2:6" ht="24.75" customHeight="1" x14ac:dyDescent="0.2">
      <c r="B19" s="87" t="s">
        <v>135</v>
      </c>
      <c r="C19" s="100" t="s">
        <v>19</v>
      </c>
      <c r="D19" s="94" t="s">
        <v>25</v>
      </c>
    </row>
    <row r="20" spans="2:6" x14ac:dyDescent="0.2">
      <c r="B20" s="87"/>
      <c r="C20" s="96"/>
      <c r="D20" s="96" t="s">
        <v>183</v>
      </c>
    </row>
    <row r="21" spans="2:6" x14ac:dyDescent="0.2">
      <c r="B21" s="247"/>
      <c r="C21" s="249"/>
      <c r="D21" s="273"/>
    </row>
    <row r="22" spans="2:6" x14ac:dyDescent="0.2">
      <c r="B22" s="247"/>
      <c r="C22" s="249"/>
      <c r="D22" s="273"/>
    </row>
    <row r="23" spans="2:6" x14ac:dyDescent="0.2">
      <c r="B23" s="247"/>
      <c r="C23" s="249"/>
      <c r="D23" s="273"/>
    </row>
    <row r="24" spans="2:6" x14ac:dyDescent="0.2">
      <c r="B24" s="247"/>
      <c r="C24" s="249"/>
      <c r="D24" s="273"/>
    </row>
    <row r="25" spans="2:6" x14ac:dyDescent="0.2">
      <c r="B25" s="247"/>
      <c r="C25" s="249"/>
      <c r="D25" s="273"/>
    </row>
    <row r="26" spans="2:6" x14ac:dyDescent="0.2">
      <c r="B26" s="247"/>
      <c r="C26" s="249"/>
      <c r="D26" s="273"/>
    </row>
    <row r="27" spans="2:6" x14ac:dyDescent="0.2">
      <c r="B27" s="463" t="s">
        <v>134</v>
      </c>
      <c r="C27" s="464"/>
      <c r="D27" s="265">
        <f>SUM(D21:D26)</f>
        <v>0</v>
      </c>
    </row>
  </sheetData>
  <mergeCells count="1">
    <mergeCell ref="B27:C27"/>
  </mergeCells>
  <pageMargins left="0.75" right="0.75" top="1" bottom="1" header="0.5" footer="0.5"/>
  <pageSetup paperSize="9" scale="59" orientation="landscape" r:id="rId1"/>
  <headerFooter alignWithMargins="0"/>
  <colBreaks count="1" manualBreakCount="1">
    <brk id="7" max="22"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009999"/>
  </sheetPr>
  <dimension ref="B1:H36"/>
  <sheetViews>
    <sheetView workbookViewId="0"/>
  </sheetViews>
  <sheetFormatPr defaultColWidth="9.140625" defaultRowHeight="12.75" x14ac:dyDescent="0.2"/>
  <cols>
    <col min="1" max="1" width="12.42578125" style="28" customWidth="1"/>
    <col min="2" max="2" width="18.5703125" style="28" customWidth="1"/>
    <col min="3" max="3" width="42.140625" style="28" customWidth="1"/>
    <col min="4" max="4" width="26.85546875" style="28" customWidth="1"/>
    <col min="5" max="5" width="22.5703125" style="28" customWidth="1"/>
    <col min="6" max="6" width="20.5703125" style="28" customWidth="1"/>
    <col min="7" max="8" width="22.5703125" style="28" customWidth="1"/>
    <col min="9" max="9" width="9.42578125" style="28" customWidth="1"/>
    <col min="10" max="10" width="25.140625" style="28" customWidth="1"/>
    <col min="11" max="16384" width="9.140625" style="28"/>
  </cols>
  <sheetData>
    <row r="1" spans="2:8" ht="20.25" x14ac:dyDescent="0.3">
      <c r="B1" s="465" t="s">
        <v>191</v>
      </c>
      <c r="C1" s="465"/>
      <c r="D1" s="15"/>
      <c r="E1" s="15"/>
      <c r="F1" s="15"/>
      <c r="G1" s="15"/>
      <c r="H1" s="15"/>
    </row>
    <row r="2" spans="2:8" ht="17.25" customHeight="1" x14ac:dyDescent="0.3">
      <c r="B2" s="45" t="str">
        <f>Tradingname</f>
        <v>EII GAS TRANSMISSION SERVICES WA (OPERATIONS) PTY LIMITED</v>
      </c>
      <c r="C2" s="46"/>
      <c r="D2" s="29"/>
      <c r="E2" s="466" t="s">
        <v>485</v>
      </c>
      <c r="F2" s="466"/>
      <c r="G2" s="466"/>
      <c r="H2" s="29"/>
    </row>
    <row r="3" spans="2:8" ht="17.25" customHeight="1" x14ac:dyDescent="0.25">
      <c r="B3" s="47" t="s">
        <v>240</v>
      </c>
      <c r="C3" s="48" t="str">
        <f>TEXT(Yearstart,"dd/mm/yyyy")&amp;" to "&amp;TEXT(Yearending,"dd/mm/yyyy")</f>
        <v>01/01/2024 to 31/12/2024</v>
      </c>
      <c r="E3" s="466"/>
      <c r="F3" s="466"/>
      <c r="G3" s="466"/>
    </row>
    <row r="4" spans="2:8" ht="14.25" customHeight="1" x14ac:dyDescent="0.3">
      <c r="B4" s="14"/>
      <c r="E4" s="466"/>
      <c r="F4" s="466"/>
      <c r="G4" s="466"/>
    </row>
    <row r="5" spans="2:8" ht="15.75" x14ac:dyDescent="0.25">
      <c r="B5" s="32" t="s">
        <v>192</v>
      </c>
      <c r="C5" s="30"/>
      <c r="D5" s="30"/>
      <c r="E5" s="30"/>
      <c r="F5" s="31"/>
      <c r="G5" s="30"/>
      <c r="H5" s="30"/>
    </row>
    <row r="6" spans="2:8" ht="15.75" x14ac:dyDescent="0.25">
      <c r="B6" s="32"/>
      <c r="C6" s="30"/>
      <c r="D6" s="30"/>
      <c r="E6" s="30"/>
      <c r="F6" s="31"/>
      <c r="G6" s="30"/>
      <c r="H6" s="30"/>
    </row>
    <row r="7" spans="2:8" ht="40.5" customHeight="1" x14ac:dyDescent="0.2">
      <c r="B7" s="101" t="s">
        <v>223</v>
      </c>
      <c r="C7" s="101" t="s">
        <v>189</v>
      </c>
      <c r="D7" s="102" t="s">
        <v>218</v>
      </c>
      <c r="E7" s="102" t="s">
        <v>220</v>
      </c>
      <c r="F7" s="102" t="s">
        <v>69</v>
      </c>
      <c r="G7" s="102" t="s">
        <v>89</v>
      </c>
      <c r="H7" s="102" t="s">
        <v>90</v>
      </c>
    </row>
    <row r="8" spans="2:8" x14ac:dyDescent="0.2">
      <c r="B8" s="103"/>
      <c r="C8" s="101" t="s">
        <v>190</v>
      </c>
      <c r="D8" s="104" t="s">
        <v>183</v>
      </c>
      <c r="E8" s="104" t="s">
        <v>183</v>
      </c>
      <c r="F8" s="104"/>
      <c r="G8" s="104" t="s">
        <v>183</v>
      </c>
      <c r="H8" s="104" t="s">
        <v>183</v>
      </c>
    </row>
    <row r="9" spans="2:8" x14ac:dyDescent="0.2">
      <c r="B9" s="136"/>
      <c r="C9" s="136"/>
      <c r="D9" s="276"/>
      <c r="E9" s="276"/>
      <c r="F9" s="105"/>
      <c r="G9" s="263">
        <f t="shared" ref="G9:G35" si="0">D9*F9</f>
        <v>0</v>
      </c>
      <c r="H9" s="263">
        <f>E9*F9</f>
        <v>0</v>
      </c>
    </row>
    <row r="10" spans="2:8" x14ac:dyDescent="0.2">
      <c r="B10" s="136"/>
      <c r="C10" s="136"/>
      <c r="D10" s="276"/>
      <c r="E10" s="276"/>
      <c r="F10" s="105"/>
      <c r="G10" s="263">
        <f t="shared" si="0"/>
        <v>0</v>
      </c>
      <c r="H10" s="263">
        <f t="shared" ref="H10:H35" si="1">E10*F10</f>
        <v>0</v>
      </c>
    </row>
    <row r="11" spans="2:8" x14ac:dyDescent="0.2">
      <c r="B11" s="136"/>
      <c r="C11" s="136"/>
      <c r="D11" s="276"/>
      <c r="E11" s="276"/>
      <c r="F11" s="105"/>
      <c r="G11" s="263">
        <f t="shared" si="0"/>
        <v>0</v>
      </c>
      <c r="H11" s="263">
        <f t="shared" si="1"/>
        <v>0</v>
      </c>
    </row>
    <row r="12" spans="2:8" x14ac:dyDescent="0.2">
      <c r="B12" s="136"/>
      <c r="C12" s="136"/>
      <c r="D12" s="276"/>
      <c r="E12" s="276"/>
      <c r="F12" s="105"/>
      <c r="G12" s="263">
        <f t="shared" si="0"/>
        <v>0</v>
      </c>
      <c r="H12" s="263">
        <f t="shared" si="1"/>
        <v>0</v>
      </c>
    </row>
    <row r="13" spans="2:8" x14ac:dyDescent="0.2">
      <c r="B13" s="136"/>
      <c r="C13" s="136"/>
      <c r="D13" s="276"/>
      <c r="E13" s="276"/>
      <c r="F13" s="105"/>
      <c r="G13" s="263">
        <f t="shared" si="0"/>
        <v>0</v>
      </c>
      <c r="H13" s="263">
        <f t="shared" si="1"/>
        <v>0</v>
      </c>
    </row>
    <row r="14" spans="2:8" x14ac:dyDescent="0.2">
      <c r="B14" s="136"/>
      <c r="C14" s="136"/>
      <c r="D14" s="276"/>
      <c r="E14" s="276"/>
      <c r="F14" s="105"/>
      <c r="G14" s="263">
        <f t="shared" si="0"/>
        <v>0</v>
      </c>
      <c r="H14" s="263">
        <f t="shared" si="1"/>
        <v>0</v>
      </c>
    </row>
    <row r="15" spans="2:8" x14ac:dyDescent="0.2">
      <c r="B15" s="136"/>
      <c r="C15" s="136"/>
      <c r="D15" s="276"/>
      <c r="E15" s="276"/>
      <c r="F15" s="105"/>
      <c r="G15" s="263">
        <f t="shared" si="0"/>
        <v>0</v>
      </c>
      <c r="H15" s="263">
        <f t="shared" si="1"/>
        <v>0</v>
      </c>
    </row>
    <row r="16" spans="2:8" x14ac:dyDescent="0.2">
      <c r="B16" s="136"/>
      <c r="C16" s="136"/>
      <c r="D16" s="276"/>
      <c r="E16" s="276"/>
      <c r="F16" s="105"/>
      <c r="G16" s="263">
        <f t="shared" si="0"/>
        <v>0</v>
      </c>
      <c r="H16" s="263">
        <f t="shared" si="1"/>
        <v>0</v>
      </c>
    </row>
    <row r="17" spans="2:8" x14ac:dyDescent="0.2">
      <c r="B17" s="136"/>
      <c r="C17" s="136"/>
      <c r="D17" s="276"/>
      <c r="E17" s="276"/>
      <c r="F17" s="105"/>
      <c r="G17" s="263">
        <f t="shared" si="0"/>
        <v>0</v>
      </c>
      <c r="H17" s="263">
        <f t="shared" si="1"/>
        <v>0</v>
      </c>
    </row>
    <row r="18" spans="2:8" x14ac:dyDescent="0.2">
      <c r="B18" s="136"/>
      <c r="C18" s="136"/>
      <c r="D18" s="276"/>
      <c r="E18" s="276"/>
      <c r="F18" s="105"/>
      <c r="G18" s="263">
        <f t="shared" si="0"/>
        <v>0</v>
      </c>
      <c r="H18" s="263">
        <f t="shared" si="1"/>
        <v>0</v>
      </c>
    </row>
    <row r="19" spans="2:8" x14ac:dyDescent="0.2">
      <c r="B19" s="136"/>
      <c r="C19" s="136"/>
      <c r="D19" s="276"/>
      <c r="E19" s="276"/>
      <c r="F19" s="105"/>
      <c r="G19" s="263">
        <f t="shared" si="0"/>
        <v>0</v>
      </c>
      <c r="H19" s="263">
        <f t="shared" si="1"/>
        <v>0</v>
      </c>
    </row>
    <row r="20" spans="2:8" x14ac:dyDescent="0.2">
      <c r="B20" s="136"/>
      <c r="C20" s="136"/>
      <c r="D20" s="276"/>
      <c r="E20" s="276"/>
      <c r="F20" s="105"/>
      <c r="G20" s="263">
        <f t="shared" si="0"/>
        <v>0</v>
      </c>
      <c r="H20" s="263">
        <f t="shared" si="1"/>
        <v>0</v>
      </c>
    </row>
    <row r="21" spans="2:8" x14ac:dyDescent="0.2">
      <c r="B21" s="136"/>
      <c r="C21" s="136"/>
      <c r="D21" s="276"/>
      <c r="E21" s="276"/>
      <c r="F21" s="105"/>
      <c r="G21" s="263">
        <f t="shared" si="0"/>
        <v>0</v>
      </c>
      <c r="H21" s="263">
        <f t="shared" si="1"/>
        <v>0</v>
      </c>
    </row>
    <row r="22" spans="2:8" x14ac:dyDescent="0.2">
      <c r="B22" s="136"/>
      <c r="C22" s="136"/>
      <c r="D22" s="276"/>
      <c r="E22" s="276"/>
      <c r="F22" s="105"/>
      <c r="G22" s="263">
        <f t="shared" si="0"/>
        <v>0</v>
      </c>
      <c r="H22" s="263">
        <f t="shared" si="1"/>
        <v>0</v>
      </c>
    </row>
    <row r="23" spans="2:8" x14ac:dyDescent="0.2">
      <c r="B23" s="136"/>
      <c r="C23" s="136"/>
      <c r="D23" s="276"/>
      <c r="E23" s="276"/>
      <c r="F23" s="105"/>
      <c r="G23" s="263">
        <f t="shared" si="0"/>
        <v>0</v>
      </c>
      <c r="H23" s="263">
        <f t="shared" si="1"/>
        <v>0</v>
      </c>
    </row>
    <row r="24" spans="2:8" x14ac:dyDescent="0.2">
      <c r="B24" s="136"/>
      <c r="C24" s="136"/>
      <c r="D24" s="276"/>
      <c r="E24" s="276"/>
      <c r="F24" s="105"/>
      <c r="G24" s="263">
        <f t="shared" si="0"/>
        <v>0</v>
      </c>
      <c r="H24" s="263">
        <f t="shared" si="1"/>
        <v>0</v>
      </c>
    </row>
    <row r="25" spans="2:8" x14ac:dyDescent="0.2">
      <c r="B25" s="136"/>
      <c r="C25" s="136"/>
      <c r="D25" s="276"/>
      <c r="E25" s="276"/>
      <c r="F25" s="105"/>
      <c r="G25" s="263">
        <f t="shared" si="0"/>
        <v>0</v>
      </c>
      <c r="H25" s="263">
        <f t="shared" si="1"/>
        <v>0</v>
      </c>
    </row>
    <row r="26" spans="2:8" x14ac:dyDescent="0.2">
      <c r="B26" s="136"/>
      <c r="C26" s="136"/>
      <c r="D26" s="276"/>
      <c r="E26" s="276"/>
      <c r="F26" s="105"/>
      <c r="G26" s="263">
        <f t="shared" si="0"/>
        <v>0</v>
      </c>
      <c r="H26" s="263">
        <f t="shared" si="1"/>
        <v>0</v>
      </c>
    </row>
    <row r="27" spans="2:8" x14ac:dyDescent="0.2">
      <c r="B27" s="136"/>
      <c r="C27" s="136"/>
      <c r="D27" s="276"/>
      <c r="E27" s="276"/>
      <c r="F27" s="105"/>
      <c r="G27" s="263">
        <f t="shared" si="0"/>
        <v>0</v>
      </c>
      <c r="H27" s="263">
        <f t="shared" si="1"/>
        <v>0</v>
      </c>
    </row>
    <row r="28" spans="2:8" x14ac:dyDescent="0.2">
      <c r="B28" s="136"/>
      <c r="C28" s="136"/>
      <c r="D28" s="276"/>
      <c r="E28" s="276"/>
      <c r="F28" s="105"/>
      <c r="G28" s="263">
        <f t="shared" si="0"/>
        <v>0</v>
      </c>
      <c r="H28" s="263">
        <f t="shared" si="1"/>
        <v>0</v>
      </c>
    </row>
    <row r="29" spans="2:8" x14ac:dyDescent="0.2">
      <c r="B29" s="136"/>
      <c r="C29" s="136"/>
      <c r="D29" s="276"/>
      <c r="E29" s="276"/>
      <c r="F29" s="105"/>
      <c r="G29" s="263">
        <f t="shared" si="0"/>
        <v>0</v>
      </c>
      <c r="H29" s="263">
        <f t="shared" si="1"/>
        <v>0</v>
      </c>
    </row>
    <row r="30" spans="2:8" x14ac:dyDescent="0.2">
      <c r="B30" s="136"/>
      <c r="C30" s="136"/>
      <c r="D30" s="276"/>
      <c r="E30" s="276"/>
      <c r="F30" s="105"/>
      <c r="G30" s="263">
        <f t="shared" si="0"/>
        <v>0</v>
      </c>
      <c r="H30" s="263">
        <f t="shared" si="1"/>
        <v>0</v>
      </c>
    </row>
    <row r="31" spans="2:8" x14ac:dyDescent="0.2">
      <c r="B31" s="136"/>
      <c r="C31" s="136"/>
      <c r="D31" s="276"/>
      <c r="E31" s="276"/>
      <c r="F31" s="105"/>
      <c r="G31" s="263">
        <f t="shared" si="0"/>
        <v>0</v>
      </c>
      <c r="H31" s="263">
        <f t="shared" si="1"/>
        <v>0</v>
      </c>
    </row>
    <row r="32" spans="2:8" x14ac:dyDescent="0.2">
      <c r="B32" s="136"/>
      <c r="C32" s="136"/>
      <c r="D32" s="276"/>
      <c r="E32" s="276"/>
      <c r="F32" s="105"/>
      <c r="G32" s="263">
        <f t="shared" si="0"/>
        <v>0</v>
      </c>
      <c r="H32" s="263">
        <f t="shared" si="1"/>
        <v>0</v>
      </c>
    </row>
    <row r="33" spans="2:8" x14ac:dyDescent="0.2">
      <c r="B33" s="136"/>
      <c r="C33" s="136"/>
      <c r="D33" s="276"/>
      <c r="E33" s="276"/>
      <c r="F33" s="105"/>
      <c r="G33" s="263">
        <f t="shared" si="0"/>
        <v>0</v>
      </c>
      <c r="H33" s="263">
        <f t="shared" si="1"/>
        <v>0</v>
      </c>
    </row>
    <row r="34" spans="2:8" x14ac:dyDescent="0.2">
      <c r="B34" s="136"/>
      <c r="C34" s="136"/>
      <c r="D34" s="276"/>
      <c r="E34" s="276"/>
      <c r="F34" s="105"/>
      <c r="G34" s="263">
        <f t="shared" si="0"/>
        <v>0</v>
      </c>
      <c r="H34" s="263">
        <f t="shared" si="1"/>
        <v>0</v>
      </c>
    </row>
    <row r="35" spans="2:8" x14ac:dyDescent="0.2">
      <c r="B35" s="136"/>
      <c r="C35" s="136"/>
      <c r="D35" s="276"/>
      <c r="E35" s="276"/>
      <c r="F35" s="105"/>
      <c r="G35" s="263">
        <f t="shared" si="0"/>
        <v>0</v>
      </c>
      <c r="H35" s="263">
        <f t="shared" si="1"/>
        <v>0</v>
      </c>
    </row>
    <row r="36" spans="2:8" x14ac:dyDescent="0.2">
      <c r="B36" s="36"/>
      <c r="C36" s="98" t="s">
        <v>25</v>
      </c>
      <c r="D36" s="263">
        <f>SUM(D9:D35)</f>
        <v>0</v>
      </c>
      <c r="E36" s="263">
        <f>SUM(E9:E35)</f>
        <v>0</v>
      </c>
      <c r="F36" s="208"/>
      <c r="G36" s="263">
        <f>SUM(G9:G35)</f>
        <v>0</v>
      </c>
      <c r="H36" s="263">
        <f>SUM(H9:H35)</f>
        <v>0</v>
      </c>
    </row>
  </sheetData>
  <mergeCells count="2">
    <mergeCell ref="B1:C1"/>
    <mergeCell ref="E2:G4"/>
  </mergeCells>
  <pageMargins left="0.75" right="0.75" top="1" bottom="1" header="0.5" footer="0.5"/>
  <pageSetup paperSize="9" scale="30"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965A99FE7DC054C8C823BE774650DBA" ma:contentTypeVersion="9" ma:contentTypeDescription="Create a new document." ma:contentTypeScope="" ma:versionID="55d4aae6f905338c971eb738eab3fac3">
  <xsd:schema xmlns:xsd="http://www.w3.org/2001/XMLSchema" xmlns:xs="http://www.w3.org/2001/XMLSchema" xmlns:p="http://schemas.microsoft.com/office/2006/metadata/properties" xmlns:ns3="e7ebdc03-41bf-49e5-96a0-1a55b0c83c0c" targetNamespace="http://schemas.microsoft.com/office/2006/metadata/properties" ma:root="true" ma:fieldsID="d5e8ae88e9003feb9f49bb15a7618e4e" ns3:_="">
    <xsd:import namespace="e7ebdc03-41bf-49e5-96a0-1a55b0c83c0c"/>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ebdc03-41bf-49e5-96a0-1a55b0c83c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4F3CE0D-79BF-4D95-89C7-FB6C016997F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7ebdc03-41bf-49e5-96a0-1a55b0c83c0c"/>
    <ds:schemaRef ds:uri="http://www.w3.org/XML/1998/namespace"/>
    <ds:schemaRef ds:uri="http://purl.org/dc/dcmitype/"/>
  </ds:schemaRefs>
</ds:datastoreItem>
</file>

<file path=customXml/itemProps2.xml><?xml version="1.0" encoding="utf-8"?>
<ds:datastoreItem xmlns:ds="http://schemas.openxmlformats.org/officeDocument/2006/customXml" ds:itemID="{263BE7B2-1427-4E60-9FF5-08B5465E9E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ebdc03-41bf-49e5-96a0-1a55b0c83c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2CD4418-8363-44B8-8DDA-C853712D1A2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6</vt:i4>
      </vt:variant>
    </vt:vector>
  </HeadingPairs>
  <TitlesOfParts>
    <vt:vector size="31" baseType="lpstr">
      <vt:lpstr>Cover</vt:lpstr>
      <vt:lpstr>Contents</vt:lpstr>
      <vt:lpstr>Summary</vt:lpstr>
      <vt:lpstr>1. Pipeline information</vt:lpstr>
      <vt:lpstr>1.1 Financial performance</vt:lpstr>
      <vt:lpstr>2. Revenues and expenses</vt:lpstr>
      <vt:lpstr>2.1 Revenue by service</vt:lpstr>
      <vt:lpstr>2.2 Revenue contributions </vt:lpstr>
      <vt:lpstr>2.3 Indirect revenue</vt:lpstr>
      <vt:lpstr>2.4 Shared costs</vt:lpstr>
      <vt:lpstr>3. Statement of pipeline assets</vt:lpstr>
      <vt:lpstr>3.1 Asset useful life</vt:lpstr>
      <vt:lpstr>3.2 Asset impairment</vt:lpstr>
      <vt:lpstr>3.3 Depreciation amortisation</vt:lpstr>
      <vt:lpstr>3.4 Shared supporting assets</vt:lpstr>
      <vt:lpstr>Auditor's Report Statements</vt:lpstr>
      <vt:lpstr>4. Recovered capital</vt:lpstr>
      <vt:lpstr>Auditor's Review Report RCM</vt:lpstr>
      <vt:lpstr>4.1 Pipelines capex</vt:lpstr>
      <vt:lpstr>5. Weighted average price</vt:lpstr>
      <vt:lpstr>5.1 Exempt WAP services</vt:lpstr>
      <vt:lpstr>6. Notes</vt:lpstr>
      <vt:lpstr>Amendment record</vt:lpstr>
      <vt:lpstr>APA Amendment record</vt:lpstr>
      <vt:lpstr>Data Validation List</vt:lpstr>
      <vt:lpstr>ABN</vt:lpstr>
      <vt:lpstr>'Amendment record'!Print_Area</vt:lpstr>
      <vt:lpstr>'APA Amendment record'!Print_Area</vt:lpstr>
      <vt:lpstr>Tradingname</vt:lpstr>
      <vt:lpstr>Yearending</vt:lpstr>
      <vt:lpstr>Yearstart</vt:lpstr>
    </vt:vector>
  </TitlesOfParts>
  <Company>ACCC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asood</dc:creator>
  <cp:lastModifiedBy>Webster, Sook</cp:lastModifiedBy>
  <cp:lastPrinted>2017-11-25T22:15:53Z</cp:lastPrinted>
  <dcterms:created xsi:type="dcterms:W3CDTF">2012-02-16T03:44:14Z</dcterms:created>
  <dcterms:modified xsi:type="dcterms:W3CDTF">2025-04-29T06:33:16Z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f">
    <vt:lpwstr>\\cbrvpwxfs01\home$\smoff\2012-13 to 2013-14 energex financial information template (D2012-00032519).xls</vt:lpwstr>
  </property>
  <property fmtid="{D5CDD505-2E9C-101B-9397-08002B2CF9AE}" pid="3" name="ContentTypeId">
    <vt:lpwstr>0x010100B965A99FE7DC054C8C823BE774650DBA</vt:lpwstr>
  </property>
  <property fmtid="{D5CDD505-2E9C-101B-9397-08002B2CF9AE}" pid="4" name="MSIP_Label_8e2e509a-f02b-496b-97a8-09ffbb9893ea_Enabled">
    <vt:lpwstr>true</vt:lpwstr>
  </property>
  <property fmtid="{D5CDD505-2E9C-101B-9397-08002B2CF9AE}" pid="5" name="MSIP_Label_8e2e509a-f02b-496b-97a8-09ffbb9893ea_SetDate">
    <vt:lpwstr>2024-10-29T02:11:16Z</vt:lpwstr>
  </property>
  <property fmtid="{D5CDD505-2E9C-101B-9397-08002B2CF9AE}" pid="6" name="MSIP_Label_8e2e509a-f02b-496b-97a8-09ffbb9893ea_Method">
    <vt:lpwstr>Privileged</vt:lpwstr>
  </property>
  <property fmtid="{D5CDD505-2E9C-101B-9397-08002B2CF9AE}" pid="7" name="MSIP_Label_8e2e509a-f02b-496b-97a8-09ffbb9893ea_Name">
    <vt:lpwstr>APA-Internal</vt:lpwstr>
  </property>
  <property fmtid="{D5CDD505-2E9C-101B-9397-08002B2CF9AE}" pid="8" name="MSIP_Label_8e2e509a-f02b-496b-97a8-09ffbb9893ea_SiteId">
    <vt:lpwstr>234ac309-c216-4661-a5ba-18879f6c4c75</vt:lpwstr>
  </property>
  <property fmtid="{D5CDD505-2E9C-101B-9397-08002B2CF9AE}" pid="9" name="MSIP_Label_8e2e509a-f02b-496b-97a8-09ffbb9893ea_ActionId">
    <vt:lpwstr>e3381ef3-c3b3-4ea2-92f7-0eae7822b27d</vt:lpwstr>
  </property>
  <property fmtid="{D5CDD505-2E9C-101B-9397-08002B2CF9AE}" pid="10" name="MSIP_Label_8e2e509a-f02b-496b-97a8-09ffbb9893ea_ContentBits">
    <vt:lpwstr>0</vt:lpwstr>
  </property>
</Properties>
</file>